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ΔΕΛΤΙΟ ΝΠΔΔ 2017" sheetId="1" r:id="rId1"/>
    <sheet name="ΔΕΛΤΙΟ ΝΠΔΔ 2017 (2)" sheetId="2" state="hidden" r:id="rId2"/>
  </sheets>
  <definedNames>
    <definedName name="_xlnm._FilterDatabase" localSheetId="1" hidden="1">'ΔΕΛΤΙΟ ΝΠΔΔ 2017 (2)'!$B$14:$G$204</definedName>
    <definedName name="_FilterDatabase_0" localSheetId="1">'ΔΕΛΤΙΟ ΝΠΔΔ 2017 (2)'!$B$14:$G$204</definedName>
    <definedName name="_FilterDatabase_0_0" localSheetId="1">'ΔΕΛΤΙΟ ΝΠΔΔ 2017 (2)'!$B$14:$G$204</definedName>
    <definedName name="_FilterDatabase_0_0_0" localSheetId="1">'ΔΕΛΤΙΟ ΝΠΔΔ 2017 (2)'!$B$14:$G$204</definedName>
    <definedName name="_FilterDatabase_0_0_0_0" localSheetId="1">'ΔΕΛΤΙΟ ΝΠΔΔ 2017 (2)'!$B$14:$G$204</definedName>
    <definedName name="_FilterDatabase_0_0_0_0_0" localSheetId="1">'ΔΕΛΤΙΟ ΝΠΔΔ 2017 (2)'!$B$14:$G$204</definedName>
    <definedName name="_xlnm.Print_Area" localSheetId="0">'ΔΕΛΤΙΟ ΝΠΔΔ 2017'!$B$12:$F$204</definedName>
    <definedName name="_xlnm.Print_Area" localSheetId="1">'ΔΕΛΤΙΟ ΝΠΔΔ 2017 (2)'!$B$12:$F$204</definedName>
    <definedName name="Print_Area_0" localSheetId="0">'ΔΕΛΤΙΟ ΝΠΔΔ 2017'!$B$12:$F$204</definedName>
    <definedName name="Print_Area_0" localSheetId="1">'ΔΕΛΤΙΟ ΝΠΔΔ 2017 (2)'!$B$12:$F$204</definedName>
    <definedName name="Print_Area_0_0" localSheetId="0">'ΔΕΛΤΙΟ ΝΠΔΔ 2017'!$B$12:$F$204</definedName>
    <definedName name="Print_Area_0_0" localSheetId="1">'ΔΕΛΤΙΟ ΝΠΔΔ 2017 (2)'!$B$12:$F$204</definedName>
    <definedName name="Print_Area_0_0_0" localSheetId="0">'ΔΕΛΤΙΟ ΝΠΔΔ 2017'!$B$12:$F$204</definedName>
    <definedName name="Print_Area_0_0_0" localSheetId="1">'ΔΕΛΤΙΟ ΝΠΔΔ 2017 (2)'!$B$12:$F$204</definedName>
    <definedName name="Print_Area_0_0_0_0" localSheetId="0">'ΔΕΛΤΙΟ ΝΠΔΔ 2017'!$B$12:$F$204</definedName>
    <definedName name="Print_Area_0_0_0_0" localSheetId="1">'ΔΕΛΤΙΟ ΝΠΔΔ 2017 (2)'!$B$12:$F$204</definedName>
    <definedName name="Print_Area_0_0_0_0_0" localSheetId="0">'ΔΕΛΤΙΟ ΝΠΔΔ 2017'!$B$12:$F$204</definedName>
    <definedName name="Print_Area_0_0_0_0_0" localSheetId="1">'ΔΕΛΤΙΟ ΝΠΔΔ 2017 (2)'!$B$12:$F$204</definedName>
  </definedNames>
  <calcPr fullCalcOnLoad="1"/>
</workbook>
</file>

<file path=xl/sharedStrings.xml><?xml version="1.0" encoding="utf-8"?>
<sst xmlns="http://schemas.openxmlformats.org/spreadsheetml/2006/main" count="919" uniqueCount="410">
  <si>
    <t>ΕΛΕΓΧΟΙ</t>
  </si>
  <si>
    <t>Εκδ.2017.06.13</t>
  </si>
  <si>
    <r>
      <rPr>
        <b/>
        <sz val="14"/>
        <rFont val="Calibri"/>
        <family val="2"/>
      </rPr>
      <t xml:space="preserve">ΤΡΙΜΗΝΙΑΙΟ-ΜΗΝΙΑΙΟ ΔΕΛΤΙΟ  2 </t>
    </r>
    <r>
      <rPr>
        <sz val="14"/>
        <rFont val="Calibri"/>
        <family val="2"/>
      </rPr>
      <t>(για ΝΠΔΔ ΟΤΑ)</t>
    </r>
  </si>
  <si>
    <t>Προϋπολ.</t>
  </si>
  <si>
    <t>Μην.Αναφ.</t>
  </si>
  <si>
    <t>Περίοδος</t>
  </si>
  <si>
    <t>Πρέπει να ισχύει</t>
  </si>
  <si>
    <t>Εποπτεύων ΟΤΑ :</t>
  </si>
  <si>
    <t>Επωνυμία Φορέα :</t>
  </si>
  <si>
    <t>Α.Φ.Μ.:</t>
  </si>
  <si>
    <t>Έτος :</t>
  </si>
  <si>
    <t>Τρίμηνο-Μήνας
Αναφοράς :</t>
  </si>
  <si>
    <t>ΠΙΝΑΚΑΣ Α</t>
  </si>
  <si>
    <t>Ι. ΕΣΟΔΑ</t>
  </si>
  <si>
    <t>ποσά σε ευρώ (χωρίς δεκαδικά)</t>
  </si>
  <si>
    <t>ΟΜΑΔΑ</t>
  </si>
  <si>
    <t xml:space="preserve">   ΠΕΡΙΓΡΑΦΗ </t>
  </si>
  <si>
    <t xml:space="preserve">ΠΡΟΫΠΟΛΟΓΙΣΜΟΣ ΕΤΟΥΣ </t>
  </si>
  <si>
    <t>ΤΡΙΜΗΝΟ-ΜΗΝΑΣ ΑΝΑΦΟΡΑΣ</t>
  </si>
  <si>
    <t>ΠΕΡΙΟΔΟΣ</t>
  </si>
  <si>
    <t>(αρχικός + μεταβολές έως και το τρίμηνο-μήνα αναφοράς)</t>
  </si>
  <si>
    <t>ΙΑΝΟΥΑΡΙΟΣ έως και ΤΡΙΜΗΝΟ-ΜΗΝΑ ΑΝΑΦΟΡΑΣ</t>
  </si>
  <si>
    <t>ΤΑΚΤΙΚΑ ΕΣΟΔΑ</t>
  </si>
  <si>
    <t>0=01+02+03+04+05+06+07</t>
  </si>
  <si>
    <t>01</t>
  </si>
  <si>
    <t>ΠΡΟΣΟΔΟΙ ΑΠΟ ΑΚΙΝΗΤΗ ΠΕΡΙΟΥΣΙΑ</t>
  </si>
  <si>
    <t>02</t>
  </si>
  <si>
    <t>ΕΣΟΔΑ ΑΠΟ ΚΙΝΗΤΗ ΠΕΡΙΟΥΣΙΑ</t>
  </si>
  <si>
    <t>02&gt;=021</t>
  </si>
  <si>
    <t>021</t>
  </si>
  <si>
    <t>Τόκοι κεφαλαίων</t>
  </si>
  <si>
    <t>03</t>
  </si>
  <si>
    <t>ΕΣΟΔΑ ΑΠΟ ΑΝΤΑΠΟΔΟΤΙΚΑ ΤΕΛΗ ΚΑΙ ΔΙΚΑΙΩΜΑΤΑ</t>
  </si>
  <si>
    <t>03&gt;=031</t>
  </si>
  <si>
    <t>031</t>
  </si>
  <si>
    <t>Υπηρεσίες καθαριότητας και ηλεκτροφωτισμού</t>
  </si>
  <si>
    <t>04</t>
  </si>
  <si>
    <t>ΕΣΟΔΑ ΑΠΟ ΛΟΙΠΑ ΤΕΛΗ ΔΙΚΑΙΩΜΑΤΑ ΚΑΙ ΠΑΡΟΧΗ ΥΠΗΡΕΣΙΩΝ</t>
  </si>
  <si>
    <t>04&gt;=044+045+046</t>
  </si>
  <si>
    <t>046</t>
  </si>
  <si>
    <t>Λοιπά Τέλη και Δικαιώματα</t>
  </si>
  <si>
    <t>05</t>
  </si>
  <si>
    <t>ΦΟΡΟΙ ΚΑΙ ΕΙΣΦΟΡΕΣ</t>
  </si>
  <si>
    <t>05&gt;=051+052+053</t>
  </si>
  <si>
    <t>051</t>
  </si>
  <si>
    <t xml:space="preserve">Φόροι </t>
  </si>
  <si>
    <t>052</t>
  </si>
  <si>
    <t>Εισφορές</t>
  </si>
  <si>
    <t>053</t>
  </si>
  <si>
    <t>Δυνητικές εισφορές άρθρο 25 Ν. 1828/89</t>
  </si>
  <si>
    <t>06</t>
  </si>
  <si>
    <t>ΕΣΟΔΑ ΑΠΟ ΕΠΙΧΟΡΗΓΗΣΕΙΣ ΓΙΑ ΛΕΙΤΟΥΡΓΙΚΕΣ ΔΑΠΑΝΕΣ (Κ.Α.Π.)</t>
  </si>
  <si>
    <t>06&gt;=0611+0614+0619+0621</t>
  </si>
  <si>
    <t>0611</t>
  </si>
  <si>
    <t>ΚΑΠ για την κάλυψη γενικών αναγκών (άρθρο 25 Ν 1828/89)</t>
  </si>
  <si>
    <t>0619</t>
  </si>
  <si>
    <t>ΚΑΠ για λοιπούς σκοπούς</t>
  </si>
  <si>
    <t>07</t>
  </si>
  <si>
    <t>ΛΟΙΠΑ ΤΑΚΤΙΚΑ ΕΣΟΔΑ</t>
  </si>
  <si>
    <t>07&gt;=0715</t>
  </si>
  <si>
    <t>0715</t>
  </si>
  <si>
    <t>Τέλος διαφήμισης της κατηγορίας Δ του άρθρου 15 του ΒΔ 24/9-20/10/1958 (άρθρο 9 Ν 2880/2001)</t>
  </si>
  <si>
    <t>071b</t>
  </si>
  <si>
    <t>Λοιπά τακτικά έσοδα από Επιχορηγήσεις από τον οικείο ΟΤΑ</t>
  </si>
  <si>
    <t>ΝΈΟ</t>
  </si>
  <si>
    <t>1</t>
  </si>
  <si>
    <t>ΕΚΤΑΚΤΑ ΕΣΟΔΑ</t>
  </si>
  <si>
    <t>1=11+12+13+14+15+16</t>
  </si>
  <si>
    <t>11</t>
  </si>
  <si>
    <t>ΕΣΟΔΑ ΑΠΟ ΕΚΠΟΙΗΣΗ ΚΙΝΗΤΗΣ ΚΑΙ ΑΚΙΝΗΤΗΣ ΠΕΡΙΟΥΣΙΑΣ</t>
  </si>
  <si>
    <t>ΕΚΤΑΚΤΕΣ ΕΠΙΧΟΡΗΓΗΣΕΙΣ ΓΙΑ ΚΑΛΥΨΗ ΛΕΙΤΟΥΡΓΙΚΩΝ ΔΑΠΑΝΩΝ</t>
  </si>
  <si>
    <t>12=121</t>
  </si>
  <si>
    <t xml:space="preserve">Επιχορηγήσεις για κάλυψη λειτουργικών δαπανών </t>
  </si>
  <si>
    <t>121=1211+1212+1213+1214+1215+1216+1217+1219</t>
  </si>
  <si>
    <t>Από εθνικούς πόρους (μέσω του τακτικού προϋπολογισμού)</t>
  </si>
  <si>
    <t>Από συγχρηματοδοτούμενα προγράμματα (μέσω του ΕΣΠΑ)</t>
  </si>
  <si>
    <t>Έσοδα από προγραμματικές συμβάσεις για υλοποίηση τοπικών πολιτικών</t>
  </si>
  <si>
    <t>Επιχορηγήσεις για πυροπροστασία που προορίζονται για λειτουργικές δαπάνες</t>
  </si>
  <si>
    <t>1215</t>
  </si>
  <si>
    <t>Επιχορηγήσεις για εξόφληση ληξιπροθέσμων υποχρεώσεων</t>
  </si>
  <si>
    <t>Από εθνικούς πόρους (μέσω του εθνικού τμήματος του Π.Δ.Ε.)</t>
  </si>
  <si>
    <t>Από προγράμματα της Ε.Ε.</t>
  </si>
  <si>
    <t>Λοιπές επιχορηγήσεις</t>
  </si>
  <si>
    <t xml:space="preserve">ΕΠΙΧΟΡΗΓΗΣΕΙΣ ΓΙΑ ΕΠΕΝΔΥΣΕΙΣ </t>
  </si>
  <si>
    <t>13=131+132</t>
  </si>
  <si>
    <t>Επιχορηγήσεις από θεσμοθετημένους πόρους για επενδυτικές δαπάνες</t>
  </si>
  <si>
    <t>131&gt;=1311+1319</t>
  </si>
  <si>
    <t>1311</t>
  </si>
  <si>
    <t>ΚΑΠ επενδυτικών δαπανών των δήμων</t>
  </si>
  <si>
    <t>Λοιπά Ειδικά προγράμματα</t>
  </si>
  <si>
    <t>Λοιπές Επιχορηγήσεις για επενδύσεις και έργα</t>
  </si>
  <si>
    <t>132&gt;=1321+1322+1323+1324+1325++1326+1327+1328+1329</t>
  </si>
  <si>
    <t>1321</t>
  </si>
  <si>
    <t>Χρηματοδοτήσεις από Περιφερειακά επιχειρησιακά προγράμματα</t>
  </si>
  <si>
    <t>1322</t>
  </si>
  <si>
    <t>Χρηματοδοτήσεις από Κεντρικούς φορείς (μέσω του εθνικού τμήματος του Π.Δ.Ε.)</t>
  </si>
  <si>
    <t>1323</t>
  </si>
  <si>
    <t>Χρηματοδοτήσεις έργων από Ε.Ε. (εκτός ΠΔΕ/ΕΣΠΑ)</t>
  </si>
  <si>
    <t>1324</t>
  </si>
  <si>
    <t>Χρηματοδοτήσεις έργων από Διεθνείς οργανισμούς  (εκτός ΠΔΕ/ΕΣΠΑ)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</si>
  <si>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</si>
  <si>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1326</t>
  </si>
  <si>
    <t>Έσοδα από προγραμματικές συμβάσεις για την κάλυψη επενδυτικών δαπανών</t>
  </si>
  <si>
    <t>1327</t>
  </si>
  <si>
    <t>Χρηματοδοτήσεις από Κεντρικούς φορείς (μέσω του τακτικού προϋπολογισμού)</t>
  </si>
  <si>
    <t>1328</t>
  </si>
  <si>
    <t>Χρηματοδοτήσεις από το Εθνικό Στρατηγικό Πλαίσιο Αναφοράς (ΕΣΠΑ) εκτός Περιφερειακών Επιχειρησιακών Προγραμμάτων</t>
  </si>
  <si>
    <t>1329</t>
  </si>
  <si>
    <t>Λοιπές επιχορηγήσεις για επενδύσεις και έργα</t>
  </si>
  <si>
    <t>ΔΩΡΕΕΣ-ΚΛΗΡΟΝΟΜΙΕΣ - ΚΛΗΡΟΔΟΣΙΕΣ</t>
  </si>
  <si>
    <t>15</t>
  </si>
  <si>
    <t>ΠΡΟΣΑΥΞΗΣΕΙΣ ΠΡΟΣΤΙΜΑ ΠΑΡΑΒΟΛΑ</t>
  </si>
  <si>
    <t>16</t>
  </si>
  <si>
    <t>ΛΟΙΠΑ ΕΚΤΑΚΤΑ ΕΣΟΔΑ</t>
  </si>
  <si>
    <t>ΕΣΟΔΑ ΠΑΡΕΛΘΟΝΤΩΝ ΟΙΚΟΝΟΜΙΚΩΝ ΕΤΩΝ (Π.Ο.Ε.) ΠOY BEBAIΩNONTAI ΓΙΑ ΠΡΩΤΗ ΦΟΡΑ</t>
  </si>
  <si>
    <t>2=21+22</t>
  </si>
  <si>
    <t>21</t>
  </si>
  <si>
    <t>ΕΣΟΔΑ ΠΟΕ ΤΑΚΤΙΚΑ</t>
  </si>
  <si>
    <t>Τακτικά έσοδα από τέλη καθαριότητας και ηλεκτροφωτισμού</t>
  </si>
  <si>
    <t>21&gt;=2111</t>
  </si>
  <si>
    <t>ΕΣΟΔΑ ΠΟΕ ΕΚΤΑΚΤΑ</t>
  </si>
  <si>
    <t>ΕΙΣΠΡΑΞΕΙΣ ΑΠΟ ΔΑΝΕΙΑ ΚΑΙ ΑΠΑΙΤΗΣΕΙΣ ΑΠΟ Π.Ο.Ε.</t>
  </si>
  <si>
    <t>3=31+32</t>
  </si>
  <si>
    <t>ΕΙΣΠΡΑΞΕΙΣ ΑΠΟ ΔΑΝΕΙΑ</t>
  </si>
  <si>
    <t>ΕΙΣΠΡΑΚΤΕΑ ΥΠΟΛΟΙΠΑ ΑΠΟ ΒΕΒΑΙΩΘΕΝΤΑ ΕΣΟΔΑ ΚΑΤΑ ΤΑ ΠΑΡΕΛΘΟΝΤΑ ΕΤΗ</t>
  </si>
  <si>
    <t>32&gt;=3211</t>
  </si>
  <si>
    <t>3211</t>
  </si>
  <si>
    <t>Τέλη καθαριότητας και ηλεκτροφωτισμού</t>
  </si>
  <si>
    <t>ΕΙΣΠΡΑΞΕΙΣ ΥΠΕΡ ΤΟΥ ΔΗΜΟΣΙΟΥ ΚΑΙ ΤΡΙΤΩΝ ΚΑΙ ΕΠΙΣΤΡΟΦΕΣ ΧΡΗΜΑΤΩΝ</t>
  </si>
  <si>
    <t>4=41+42</t>
  </si>
  <si>
    <t>41</t>
  </si>
  <si>
    <t>ΕΙΣΠΡΑΞΕΙΣ ΥΠΕΡ ΤΟΥ ΔΗΜΟΣΙΟΥ ΚΑΙ ΤΡΙΤΩΝ</t>
  </si>
  <si>
    <t>42</t>
  </si>
  <si>
    <t>ΕΠΙΣΤΡΟΦΕΣ ΧΡΗΜΑΤΩΝ</t>
  </si>
  <si>
    <t>42&gt;=4218+4219</t>
  </si>
  <si>
    <t>4218</t>
  </si>
  <si>
    <t>Επιστροφή χρημάτων από δημοτικές επιχειρήσεις έπειτα από κατάπτωση των υπέρ αυτών εγγυήσεων</t>
  </si>
  <si>
    <t>4219</t>
  </si>
  <si>
    <t>Επιστροφή εν γένει χρημάτων</t>
  </si>
  <si>
    <t xml:space="preserve">ΧΡΗΜΑΤΙΚΟ ΥΠΟΛΟΙΠΟ </t>
  </si>
  <si>
    <t>5=51</t>
  </si>
  <si>
    <t>51</t>
  </si>
  <si>
    <t>ΧΡΗΜΑΤΙΚΟ ΥΠΟΛΟΙΠΟ ΠΡΟΗΓΟΥΜΕΝΗΣ ΧΡΗΣΗΣ</t>
  </si>
  <si>
    <t>51=511+512</t>
  </si>
  <si>
    <t>511</t>
  </si>
  <si>
    <t>Χρηματικό υπόλοιπο προερχόμενο από τακτικά έσοδα</t>
  </si>
  <si>
    <t>511 = 5111+5112+5113+5119</t>
  </si>
  <si>
    <t>Χρηματικό υπόλοιπο προερχόμενο από τακτικά έσοδα για την κάλυψη  υποχρεώσεων  παρελθόντων ετών</t>
  </si>
  <si>
    <t>Χρηματικό υπόλοιπο προερχόμενο από τακτικά έσοδα για πιστώσεις προοριζόμενες για επενδυτικές δαπανές</t>
  </si>
  <si>
    <t>Χρηματικό υπόλοιπο προερχόμενο από τακτικά έσοδα για την κάλυψη ειδικευμένων δαπανών</t>
  </si>
  <si>
    <t>Χρηματικό υπόλοιπο προερχόμενο από τακτικά έσοδα για την κάλυψη εν γένει δαπανών του ΝΠΔΔ</t>
  </si>
  <si>
    <t>512</t>
  </si>
  <si>
    <t>Χρηματικό υπόλοιπο προερχόμενο από έκτακτα έσοδα</t>
  </si>
  <si>
    <t>512 = 5111+5122+5112+5124+5129</t>
  </si>
  <si>
    <t>Χρηματικό υπόλοιπο προερχόμενο από έκτακτα έσοδα για την κάλυψη υποχρεώσεων  παρελθόντων ετών</t>
  </si>
  <si>
    <t>Χρηματικό υπόλοιπο προερχόμενο από έκτακτα έσοδα (εκτός Π.Δ.Ε.) για  πιστώσεις προοριζόμενες για επενδυτικές δαπανές</t>
  </si>
  <si>
    <t>Χρηματικό υπόλοιπο προερχόμενο από έκτακτα  έσοδα για την κάλυψη ειδικευμένων δαπανών</t>
  </si>
  <si>
    <t>5124</t>
  </si>
  <si>
    <t>Χρηματικό υπόλοιπο προερχόμενο από το Πρόγραμμα Δημοσίων Επενδύσεων (ΕΣΠΑ και Εθνικό ΠΔΕ)</t>
  </si>
  <si>
    <t>Χρηματικό υπόλοιπο προερχόμενο από έκτακτα έσοδα για την κάλυψη εν γένει δαπανών του ΝΠΔΔ</t>
  </si>
  <si>
    <t>[s1]</t>
  </si>
  <si>
    <r>
      <rPr>
        <b/>
        <sz val="11"/>
        <rFont val="Calibri"/>
        <family val="2"/>
      </rPr>
      <t xml:space="preserve">ΣΥΝΟΛΟ ΕΣΟΔΩΝ </t>
    </r>
    <r>
      <rPr>
        <sz val="11"/>
        <rFont val="Calibri"/>
        <family val="2"/>
      </rPr>
      <t>(0+1+2+3+4+5)</t>
    </r>
  </si>
  <si>
    <t>Σύνολο Εσόδων = 0+1+2+3+4+5</t>
  </si>
  <si>
    <t>[s2]</t>
  </si>
  <si>
    <t>ΣΥΝΟΛΟ ΕΣΟΔΩΝ ΧΩΡΙΣ ΧΡΗΜΑΤΙΚΟ ΥΠΟΛΟΙΠΟ</t>
  </si>
  <si>
    <t>Σύνολο Εσόδων χωρίς ταμειακό υπόλοιπο = Σύνολο Εσόδων - 5</t>
  </si>
  <si>
    <t>ΙΙ. ΕΞΟΔΑ</t>
  </si>
  <si>
    <t>ΚΕΦΑΛΑΙΟ Α : ΛΕΙΤΟΥΡΓΙΚΕΣ ΔΑΠΑΝΕΣ ΧΡΗΣΗΣ</t>
  </si>
  <si>
    <t>6=60+61+62+63+64+65+66+67+68</t>
  </si>
  <si>
    <t>Αμοιβές και έξοδα προσωπικού</t>
  </si>
  <si>
    <t>60=601+602+603+604+605+606+607</t>
  </si>
  <si>
    <t>Αποδοχές μονίμων υπαλλήλων</t>
  </si>
  <si>
    <t>Αποδοχές τακτικών υπαλλήλων με σύμβαση αορίστου χρόνου</t>
  </si>
  <si>
    <t>Αποδοχές υπαλλήλων ειδικών θέσεων</t>
  </si>
  <si>
    <t>Αποδοχές εκτάκτων υπαλλήλων (επί συμβάση εκτάκτων υπαλλήλων, ημερομισθίων ωρομισθίων, κλπ)</t>
  </si>
  <si>
    <t>Εργοδοτικές εισφορές Δήμων κοινωνικής ασφάλισης</t>
  </si>
  <si>
    <t>605=6051+6052+6053+6054+6055+6056</t>
  </si>
  <si>
    <t>Εργοδοτικές εισφορές προσωπικού με σύμβαση Δημοσίου Δικαίου</t>
  </si>
  <si>
    <t>Εργοδοτικές εισορές υπαλλήλων με σύμβαση αορίστου χρόνου</t>
  </si>
  <si>
    <t>Εργοδοτικές εισφορές υπαλλήλων ειδικών θέσεων</t>
  </si>
  <si>
    <t>Εργοδοτικές εισφορές έκτακτου προσωπικού</t>
  </si>
  <si>
    <t>Λοιπές εργοδοτικές εισφορές</t>
  </si>
  <si>
    <t>Ετήσια εισφορά στο ΤΑΔΚΥ</t>
  </si>
  <si>
    <t>Παρεπόμενες παροχές και έξοδα προσωπικού</t>
  </si>
  <si>
    <t>Δαπάνες πρόσληψης, εκπαίδευσης και επιμόρφωσης προσωπικού</t>
  </si>
  <si>
    <t>Αμοιβές αιρετών και τρίτων</t>
  </si>
  <si>
    <t>61&gt;=612</t>
  </si>
  <si>
    <t>Δαπάνες Αιρετών</t>
  </si>
  <si>
    <t>Παρoχές τρίτων</t>
  </si>
  <si>
    <t>Φόροι -Τέλη</t>
  </si>
  <si>
    <t>63=631+632+633</t>
  </si>
  <si>
    <t>Φόροι</t>
  </si>
  <si>
    <t>Τέλη κυκλοφορίας μεταφορικών μέσων</t>
  </si>
  <si>
    <t>Διάφοροι φόροι και τέλη</t>
  </si>
  <si>
    <t>Λοιπα γενικά έξοδα</t>
  </si>
  <si>
    <t xml:space="preserve">Πληρωμές για την εξυπηρέτηση δημοσίας πίστης </t>
  </si>
  <si>
    <t>65&gt;=6511+6512+6513+6516+6517+6518+6521+6522+6523+6526+6527</t>
  </si>
  <si>
    <t>Τόκοι δανείων εσωτερικού</t>
  </si>
  <si>
    <t>Τόκοι δανείων εξωτερικού</t>
  </si>
  <si>
    <t>Τόκοι εκ λοιπών χρεών</t>
  </si>
  <si>
    <t>Χρεολύσια δανείων εσωτερικού</t>
  </si>
  <si>
    <t>Χρεολύσια δανείων εξωτερικού</t>
  </si>
  <si>
    <t>Χρεολύσια λοιπών χρεών</t>
  </si>
  <si>
    <t>Δαπάνες προμήθειας αναλωσίμων</t>
  </si>
  <si>
    <t xml:space="preserve">Πληρωμές για μεταβιβάσεις σε τρίτους </t>
  </si>
  <si>
    <t>67=671+672+673+674</t>
  </si>
  <si>
    <t>Υποχρεωτικές μεταβιβάσεις σε νομικά πρόσωπα</t>
  </si>
  <si>
    <t>Υποχρεωτικές εισφορές</t>
  </si>
  <si>
    <t>Προαιρετικές εισφορές , παροχές και επιχορηγήσεις</t>
  </si>
  <si>
    <t>673&gt;=6731+6733+6735+6736+6737+6738+6739</t>
  </si>
  <si>
    <t>Προαιρετικές εισφορές ΝΠΔΔ</t>
  </si>
  <si>
    <t>Καταβολή χρηματικών βοηθημάτων σε άπορους δημότες</t>
  </si>
  <si>
    <t>Επιχορηγήσεις σε αθλητικούς συλλόγους και σωματεία</t>
  </si>
  <si>
    <t>Επιχορηγήσεις σε πολιτιστικούς συλλόγους και σωματεία</t>
  </si>
  <si>
    <t>Υλοποίηση προγραμματικών συμβάσεων</t>
  </si>
  <si>
    <t>Χρηματοδοτήσεις κοινωφελών δημοτικών επιχειρήσεων (άρθρου 259 παρ.1 ΚΔΚ)</t>
  </si>
  <si>
    <t>Λοιπές προαιρετικές πληρωμές για μεταβιβάσεις εισοδημάτων σε τρίτους</t>
  </si>
  <si>
    <t>Προνοιακά επιδόματα</t>
  </si>
  <si>
    <t>Λοιπά έξοδα</t>
  </si>
  <si>
    <t>68&gt;=6818+6819</t>
  </si>
  <si>
    <t>Καταπτώσεις εγγυήσεων υπέρ δημοτικών επιχειρήσεων</t>
  </si>
  <si>
    <t>Λοιπές εγγυήσεις</t>
  </si>
  <si>
    <r>
      <rPr>
        <b/>
        <sz val="11"/>
        <color indexed="31"/>
        <rFont val="Calibri"/>
        <family val="2"/>
      </rPr>
      <t xml:space="preserve">ΚΕΦΑΛΑΙΟ Β : ΕΠΕΝΔΥΣΕΙΣ </t>
    </r>
    <r>
      <rPr>
        <sz val="11"/>
        <color indexed="31"/>
        <rFont val="Calibri"/>
        <family val="2"/>
      </rPr>
      <t>(ανάλυση ανά υπηρεσία)</t>
    </r>
  </si>
  <si>
    <t>7=71+73+74+75</t>
  </si>
  <si>
    <t>Αγορές κτιρίων τεχνικών έργων και προμήθειες παγίων</t>
  </si>
  <si>
    <t>Εργα</t>
  </si>
  <si>
    <t>73&gt;=734</t>
  </si>
  <si>
    <t>Έργα και δράσεις από χρηματοδοτήσεις του Εθνικού Στρατηγικού Πλαισίου Αναφοράς (ΕΣΠΑ)</t>
  </si>
  <si>
    <t>Μελέτες, έρευνες, πειραματικές εργασίες και ειδικές δαπάνες</t>
  </si>
  <si>
    <t>Τίτλοι πάγιας επένδυσης (συμμετοχές σε επιχειρήσεις)</t>
  </si>
  <si>
    <t>ΚΕΦΑΛΑΙΟ Γ: ΠΛΗΡΩΜΕΣ Π.Ο.Ε. ΚΑΙ ΛΟΙΠΕΣ ΑΠΟΔΟΣΕΙΣ ΚΑΙ ΠΡΟΒΛΕΨΕΙΣ</t>
  </si>
  <si>
    <t>8=81+82+83+85</t>
  </si>
  <si>
    <t>Πληρωμές υποχρεώσεων (Π.Ο.Ε)</t>
  </si>
  <si>
    <t>81=811+812+813</t>
  </si>
  <si>
    <t>Πληρωμές υποχρεώσεων  λειτουργικών δαπανών (Π.Ο.Ε)</t>
  </si>
  <si>
    <t>811&gt;=8111+8112+8114</t>
  </si>
  <si>
    <t>Αμοιβές αιρετών αρχόντων και τρίτων</t>
  </si>
  <si>
    <t>Φόροι - τέλη</t>
  </si>
  <si>
    <t>Πληρωμές επενδυτικών δαπανών ΠΟΕ</t>
  </si>
  <si>
    <t>Έκτακτα έξοδα (Π.Ο.Ε.)</t>
  </si>
  <si>
    <t>Λοιπές αποδόσεις</t>
  </si>
  <si>
    <t>Επιχορηγούμενες πληρωμές υποχρεώσεων (Π.Ο.Ε)</t>
  </si>
  <si>
    <t>Προβλέψεις μη είσπραξης εισπρακτέων υπολοίπων βεβαιωμένων κατά τα Π.Ο.Ε. εντός του οικονομικού έτους</t>
  </si>
  <si>
    <t>85&gt;85b</t>
  </si>
  <si>
    <t>85b</t>
  </si>
  <si>
    <r>
      <rPr>
        <b/>
        <sz val="10"/>
        <rFont val="Calibri"/>
        <family val="2"/>
      </rPr>
      <t xml:space="preserve">εκ των οποίων: </t>
    </r>
    <r>
      <rPr>
        <sz val="10"/>
        <rFont val="Calibri"/>
        <family val="2"/>
      </rPr>
      <t xml:space="preserve">προβλέψεις μη είσπραξης εισπρακτέων υπολοίπων βεβαιωμένων κατά τα Π.Ο.Ε. εντός του οικονομικού έτους </t>
    </r>
    <r>
      <rPr>
        <b/>
        <sz val="10"/>
        <rFont val="Calibri"/>
        <family val="2"/>
      </rPr>
      <t>λόγω λογιστικών εκκρεμοτήτων που χρονίζουν ή διαπίστωσης ταμειακών ελλειμμάτων</t>
    </r>
  </si>
  <si>
    <t>ΜΕΤΟΝΟΜΑΣΙΑ</t>
  </si>
  <si>
    <t>ΚΕΦΑΛΑΙΟ Δ: ΑΠΟΘΕΜΑΤΙΚΟ</t>
  </si>
  <si>
    <t>[x1]</t>
  </si>
  <si>
    <r>
      <rPr>
        <b/>
        <sz val="11"/>
        <rFont val="Calibri"/>
        <family val="2"/>
      </rPr>
      <t xml:space="preserve">ΣΥΝΟΛΟ ΕΞΟΔΩΝ </t>
    </r>
    <r>
      <rPr>
        <sz val="11"/>
        <rFont val="Calibri"/>
        <family val="2"/>
      </rPr>
      <t>(6+7+8+9)</t>
    </r>
  </si>
  <si>
    <t>Σύνολο εξόδων = 6+7+8+9</t>
  </si>
  <si>
    <t>[x2]</t>
  </si>
  <si>
    <t>ΣΥΝΟΛΟ ΕΞΟΔΩΝ ΧΩΡΙΣ ΠΡΟΒΛΕΨΕΙΣ ΚΑΙ ΑΠΟΘΕΜΑΤΙΚΟ (ΓΙΑ ΑΠΟΛΟΓΙΣΤΙΚΑ)</t>
  </si>
  <si>
    <t>Σύνολο εξόδων χωρίς το αποθεματικό και προβλέψεις = Σύνολο Εξόδων -85 -9</t>
  </si>
  <si>
    <t>ΠΙΝΑΚΑΣ Β</t>
  </si>
  <si>
    <t>ΙΙΙ. ΣΤΟΙΧΕΙΑ ΙΣΟΛΟΓΙΣΜΟΥ</t>
  </si>
  <si>
    <t>ΤΕΛΟΣ ΠΡΟΗΓΟΥΜΕΝΟΥ ΕΤΟΥΣ</t>
  </si>
  <si>
    <t>ΠΡΟΗΓΟΥΜΕΝΟΣ ΤΟΥ ΤΡΙΜΗΝΟΥ-ΜΗΝΑ ΑΝΑΦΟΡΑΣ</t>
  </si>
  <si>
    <t>Διαθέσιμα (α+β+γ)</t>
  </si>
  <si>
    <t>1 Διαθέσιμα = 1α+1β+1γ</t>
  </si>
  <si>
    <t>1a</t>
  </si>
  <si>
    <t>α)Ταμείο (μετρητά και επιταγές)</t>
  </si>
  <si>
    <t>1b</t>
  </si>
  <si>
    <t>β)Καταθέσεις στη Τράπεζα της Ελλάδος</t>
  </si>
  <si>
    <t>1c</t>
  </si>
  <si>
    <t>γ)Καταθέσεις στις λοιπές τράπεζες</t>
  </si>
  <si>
    <t>Χρεόγραφα (α+β+γ)</t>
  </si>
  <si>
    <t>2 Χρεόγραφα = 2α+2β+2γ</t>
  </si>
  <si>
    <t>2a</t>
  </si>
  <si>
    <t>α)Τίτλοι Ελληνικού Δημοσίου (έντοκα γραμμάτια και ομόλογα)</t>
  </si>
  <si>
    <t>2b</t>
  </si>
  <si>
    <t>β)Λοιπά ομόλογα (ομόλογα εταιρειών, τραπεζών, κλπ)</t>
  </si>
  <si>
    <t>2c</t>
  </si>
  <si>
    <t>γ)Μετοχές - λοιπές συμμετοχές - μερίδια αμοιβαίων κεφαλαίων</t>
  </si>
  <si>
    <t xml:space="preserve">Δάνεια προς τρίτους </t>
  </si>
  <si>
    <t>Δάνεια από πιστωτικά ιδρύματα και Οργανισμούς</t>
  </si>
  <si>
    <t>4 Δάνεια από πιστωτικά ιδρύματα και οργανισμούς = 4α+4β</t>
  </si>
  <si>
    <t>4a</t>
  </si>
  <si>
    <t>Δάνεια Εσωτερικού</t>
  </si>
  <si>
    <t>4b</t>
  </si>
  <si>
    <t>Δάνεια Εξωτερικού</t>
  </si>
  <si>
    <t>5yp</t>
  </si>
  <si>
    <t xml:space="preserve">   Σύνολο υποχρεώσεων πλην δανείων (α+β)</t>
  </si>
  <si>
    <t>5yp Σύνολο υποχρεώσεων πλην δανείων = 5ypa+5ypb</t>
  </si>
  <si>
    <t>5ypa</t>
  </si>
  <si>
    <t xml:space="preserve">   α) υποχρεώσεις σε φορείς εκτός Γεν. Κυβέρ.</t>
  </si>
  <si>
    <t>5ypa Υποχρεώσεις σε φορέις εκτός Γενικής Κυβέρνησης = 5ypa1+5ypa2+5ypa3+5ypa4+5ypa5</t>
  </si>
  <si>
    <t>5ypa1</t>
  </si>
  <si>
    <t>από αναδοχή οφειλών</t>
  </si>
  <si>
    <t>5ypa2</t>
  </si>
  <si>
    <t>από δικαστικές αποφάσεις</t>
  </si>
  <si>
    <t>5ypa3</t>
  </si>
  <si>
    <t>από μη νόμιμες - κανονικές δαπάνες</t>
  </si>
  <si>
    <t>5ypa4</t>
  </si>
  <si>
    <t>που έχουν υπαχθεί σε καθεστώς ρύθμισης</t>
  </si>
  <si>
    <t>5ypa5</t>
  </si>
  <si>
    <t>που δεν εντάσσονται στις παραπάνω περιπτώσεις</t>
  </si>
  <si>
    <t>5ypb</t>
  </si>
  <si>
    <t xml:space="preserve">   β)  υποχρεώσεις σε φορείς της Γεν. Κυβέρνησης</t>
  </si>
  <si>
    <t>5ypb Υποχρεώσεις σε φορέις της Γενικής Κυβέρνησης = 5ypb1+5ypb2+5yba3+5ypb4+5ypb5</t>
  </si>
  <si>
    <t>5ypb1</t>
  </si>
  <si>
    <t>5ypb2</t>
  </si>
  <si>
    <t>5ypb3</t>
  </si>
  <si>
    <t>5ypb4</t>
  </si>
  <si>
    <t>5ypb5</t>
  </si>
  <si>
    <t>5ek</t>
  </si>
  <si>
    <t xml:space="preserve">εκ των οποίων Εκκρεμείς υποχρεώσεις </t>
  </si>
  <si>
    <t>5ek Σύνολο εκκρεμών υποχρεώσεων = 5eka+5ekb</t>
  </si>
  <si>
    <t>5eka</t>
  </si>
  <si>
    <t>α) Εκκρεμείς υποχρεώσεις σε φορείς εκτός Γεν. Κυβέρ.</t>
  </si>
  <si>
    <t>5eka Εκκρεμείς σε φορείς εκτός ΓΚ (Τρίτοι) &gt;=5eka1 εκ των οποίων ληξιπρόθεσμες</t>
  </si>
  <si>
    <t>5eka1</t>
  </si>
  <si>
    <t>Εκ των οποίων σε καθυστέρηση 90+ ημερών από την ημερομηνία υποχρέωσης εξόφλησης</t>
  </si>
  <si>
    <t>5ekb</t>
  </si>
  <si>
    <t>β) Εκκρεμείς υποχρεώσεις σε φορείς της Γεν. Κυβέρνησης</t>
  </si>
  <si>
    <t>5ekb Εκκρεμείς σε φορείς εκτός ΓΚ (Τρίτοι) &gt;=5ekb1 εκ των οποίων ληξιπρόθεσμες</t>
  </si>
  <si>
    <t>5ekb1</t>
  </si>
  <si>
    <t>Καταθέσεις από Κεφάλαια Αυτοτελούς
Διαχείρισης/Ειδικούς Λογαριασμούς (β+γ)</t>
  </si>
  <si>
    <t>6 Καταθέσεις από Κεφάλαια Αυτοτελούς Διαχείρισης/Ειδικούς Λογαριασμούς (β+γ) = 6β+6γ</t>
  </si>
  <si>
    <t>6b</t>
  </si>
  <si>
    <t>6c</t>
  </si>
  <si>
    <t>Ημερομηνία</t>
  </si>
  <si>
    <t>ο υπεύθυνος υπάλληλος</t>
  </si>
  <si>
    <t xml:space="preserve">ο προϊστάμενος Οικονομικής Υπηρεσίας </t>
  </si>
  <si>
    <t>ο Πρόεδρος</t>
  </si>
  <si>
    <r>
      <rPr>
        <b/>
        <sz val="12"/>
        <color indexed="31"/>
        <rFont val="Calibri"/>
        <family val="2"/>
      </rPr>
      <t xml:space="preserve">ΠΙΝΑΚΑΣ Γ </t>
    </r>
    <r>
      <rPr>
        <sz val="11"/>
        <color rgb="FF000000"/>
        <rFont val="Calibri"/>
        <family val="2"/>
      </rPr>
      <t>(Δεν συμπληρώνεται. Υπολογίζεται αυτόματα)</t>
    </r>
  </si>
  <si>
    <t>IV.</t>
  </si>
  <si>
    <t>ΙΑΝΟΥΑΡΙΟΣ έως ΤΡΙΜΗΝΟ-ΜΗΝΑ ΑΝΑΦΟΡΑΣ</t>
  </si>
  <si>
    <t>[1]</t>
  </si>
  <si>
    <t>ΕΣΟΔΑ</t>
  </si>
  <si>
    <t>[1a]</t>
  </si>
  <si>
    <t>Ασφαλιστικές εισφορές</t>
  </si>
  <si>
    <t>[1b]</t>
  </si>
  <si>
    <t>Τόκοι</t>
  </si>
  <si>
    <t>[1c]</t>
  </si>
  <si>
    <t>Επιχορηγήσεις από Τακτ. Προϋπ/σμό</t>
  </si>
  <si>
    <t>[1d]</t>
  </si>
  <si>
    <t>Επιχορηγήσεις από ΠΔΕ</t>
  </si>
  <si>
    <t>[1e]</t>
  </si>
  <si>
    <t>Λοιπά έσοδα</t>
  </si>
  <si>
    <t>[2]</t>
  </si>
  <si>
    <t>ΕΞΟΔΑ</t>
  </si>
  <si>
    <t>[2a]</t>
  </si>
  <si>
    <t>Αμοιβές προσωπικού</t>
  </si>
  <si>
    <t>[2b]</t>
  </si>
  <si>
    <t>Συντάξεις</t>
  </si>
  <si>
    <t>[2c]</t>
  </si>
  <si>
    <t>[2d]</t>
  </si>
  <si>
    <t>Δαπάνες για επενδύσεις</t>
  </si>
  <si>
    <t>[2e]</t>
  </si>
  <si>
    <t>[3]</t>
  </si>
  <si>
    <t>ΑΠΟΤΕΛΕΣΜΑ ΧΡΗΣΗΣ έλλειμμα (-) πλεόνασμα (+)</t>
  </si>
  <si>
    <t>[4]</t>
  </si>
  <si>
    <t>ΧΡΗΜΑΤΟΔΟΤΗΣΗ</t>
  </si>
  <si>
    <t>[4a]</t>
  </si>
  <si>
    <t>Μεταβολή διαθεσίμων αύξηση (-) μείωση (+)</t>
  </si>
  <si>
    <t>[4b]</t>
  </si>
  <si>
    <t>Χρεόγραφα πλην μετοχών</t>
  </si>
  <si>
    <t>[4b1]</t>
  </si>
  <si>
    <t xml:space="preserve">     Αγορές (-)</t>
  </si>
  <si>
    <t>[4b2]</t>
  </si>
  <si>
    <t xml:space="preserve">     Πωλήσεις (+)</t>
  </si>
  <si>
    <t>[4c]</t>
  </si>
  <si>
    <t>Χορηγήσεις δανείων σε τρίτους</t>
  </si>
  <si>
    <t>[4c1]</t>
  </si>
  <si>
    <t xml:space="preserve">     Χορηγήσεις (-)</t>
  </si>
  <si>
    <t>[4c2]</t>
  </si>
  <si>
    <t xml:space="preserve">     Επιστροφές (+)</t>
  </si>
  <si>
    <t>[4d]</t>
  </si>
  <si>
    <t>Μετοχές</t>
  </si>
  <si>
    <t>[4d1]</t>
  </si>
  <si>
    <t>[4d2]</t>
  </si>
  <si>
    <t>[4e]</t>
  </si>
  <si>
    <t>Εκδόσεις χρέους</t>
  </si>
  <si>
    <t>[4e2]</t>
  </si>
  <si>
    <t xml:space="preserve">     Δανεισμός (+)</t>
  </si>
  <si>
    <t>[4e1]</t>
  </si>
  <si>
    <t xml:space="preserve">     Χρεολύσια (-)</t>
  </si>
  <si>
    <t>[4f]</t>
  </si>
  <si>
    <t xml:space="preserve">Διαφορά για συμφωνία </t>
  </si>
  <si>
    <t>[5v]</t>
  </si>
  <si>
    <t>Κάθετος έλεγχος</t>
  </si>
  <si>
    <t>[5h]</t>
  </si>
  <si>
    <t>Οριζόντιοι έλεγχοι</t>
  </si>
  <si>
    <t>[5a]</t>
  </si>
  <si>
    <t xml:space="preserve">Διαθέσιμα </t>
  </si>
  <si>
    <t>[5b]</t>
  </si>
  <si>
    <t>[5c]</t>
  </si>
  <si>
    <t>Δάνεια σε τρίτους</t>
  </si>
  <si>
    <t>[5d]</t>
  </si>
  <si>
    <t>[5e]</t>
  </si>
  <si>
    <t>Χρέος</t>
  </si>
  <si>
    <t>[6a]</t>
  </si>
  <si>
    <t>[6b]</t>
  </si>
  <si>
    <t>[6c]</t>
  </si>
  <si>
    <t>[6d]</t>
  </si>
  <si>
    <t>[6e]</t>
  </si>
  <si>
    <t>[7]</t>
  </si>
  <si>
    <t>χρηματοοικονομικά έσοδα</t>
  </si>
  <si>
    <t>[7d]</t>
  </si>
  <si>
    <t>διαφορά για συμφωνία συνόλου εσόδων</t>
  </si>
  <si>
    <t>[8]</t>
  </si>
  <si>
    <t>χρηματοοικονομικά έξοδα</t>
  </si>
  <si>
    <t>[8d]</t>
  </si>
  <si>
    <t>διαφορά για συμφωνία συνόλου εξόδων</t>
  </si>
  <si>
    <t>Εκδ.2015.12.18</t>
  </si>
  <si>
    <t>Τρίμηνο-Μήνας Αναφοράς :</t>
  </si>
  <si>
    <t>ΙΟΥΝΙΟΣ</t>
  </si>
  <si>
    <t>04&gt;046</t>
  </si>
  <si>
    <r>
      <rPr>
        <b/>
        <sz val="9"/>
        <rFont val="Calibri"/>
        <family val="2"/>
      </rPr>
      <t xml:space="preserve">ΣΥΝΟΛΟ ΕΣΟΔΩΝ </t>
    </r>
    <r>
      <rPr>
        <sz val="9"/>
        <rFont val="Calibri"/>
        <family val="2"/>
      </rPr>
      <t>(0+1+2+3+4+5)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</si>
</sst>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dd/mm/yyyy"/>
  </numFmts>
  <fonts count="105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0"/>
      <name val="Calibri"/>
      <family val="2"/>
    </font>
    <font>
      <sz val="10"/>
      <color indexed="45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color indexed="63"/>
      <name val="Calibri"/>
      <family val="2"/>
    </font>
    <font>
      <b/>
      <sz val="12"/>
      <color indexed="31"/>
      <name val="Calibri"/>
      <family val="2"/>
    </font>
    <font>
      <sz val="10"/>
      <name val="Arial Greek"/>
      <family val="2"/>
    </font>
    <font>
      <b/>
      <sz val="11"/>
      <color indexed="3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i/>
      <sz val="11"/>
      <color indexed="55"/>
      <name val="Calibri"/>
      <family val="2"/>
    </font>
    <font>
      <sz val="10"/>
      <color indexed="55"/>
      <name val="Calibri"/>
      <family val="2"/>
    </font>
    <font>
      <i/>
      <strike/>
      <sz val="10"/>
      <color indexed="45"/>
      <name val="Calibri"/>
      <family val="2"/>
    </font>
    <font>
      <i/>
      <sz val="10"/>
      <name val="Calibri"/>
      <family val="2"/>
    </font>
    <font>
      <sz val="8"/>
      <color indexed="63"/>
      <name val="Calibri"/>
      <family val="2"/>
    </font>
    <font>
      <sz val="8"/>
      <color indexed="4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trike/>
      <sz val="10"/>
      <color indexed="45"/>
      <name val="Calibri"/>
      <family val="2"/>
    </font>
    <font>
      <strike/>
      <sz val="11"/>
      <name val="Calibri"/>
      <family val="2"/>
    </font>
    <font>
      <strike/>
      <sz val="10"/>
      <name val="Calibri"/>
      <family val="2"/>
    </font>
    <font>
      <sz val="11"/>
      <color indexed="31"/>
      <name val="Calibri"/>
      <family val="2"/>
    </font>
    <font>
      <sz val="10"/>
      <color indexed="42"/>
      <name val="Calibri"/>
      <family val="2"/>
    </font>
    <font>
      <b/>
      <sz val="10"/>
      <color indexed="14"/>
      <name val="Calibri"/>
      <family val="2"/>
    </font>
    <font>
      <b/>
      <sz val="11"/>
      <color indexed="14"/>
      <name val="Calibri"/>
      <family val="2"/>
    </font>
    <font>
      <i/>
      <sz val="10"/>
      <color indexed="31"/>
      <name val="Calibri"/>
      <family val="2"/>
    </font>
    <font>
      <sz val="8"/>
      <color indexed="46"/>
      <name val="Calibri"/>
      <family val="2"/>
    </font>
    <font>
      <i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color indexed="31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b/>
      <sz val="9"/>
      <color indexed="31"/>
      <name val="Calibri"/>
      <family val="2"/>
    </font>
    <font>
      <sz val="9"/>
      <color indexed="55"/>
      <name val="Calibri"/>
      <family val="2"/>
    </font>
    <font>
      <i/>
      <sz val="9"/>
      <color indexed="55"/>
      <name val="Calibri"/>
      <family val="2"/>
    </font>
    <font>
      <i/>
      <strike/>
      <sz val="9"/>
      <color indexed="45"/>
      <name val="Calibri"/>
      <family val="2"/>
    </font>
    <font>
      <i/>
      <sz val="9"/>
      <name val="Calibri"/>
      <family val="2"/>
    </font>
    <font>
      <b/>
      <sz val="18"/>
      <color indexed="55"/>
      <name val="Cambria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8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rgb="FF254061"/>
      <name val="Calibri"/>
      <family val="2"/>
    </font>
    <font>
      <i/>
      <sz val="11"/>
      <color rgb="FF254061"/>
      <name val="Calibri"/>
      <family val="2"/>
    </font>
    <font>
      <sz val="10"/>
      <color rgb="FF254061"/>
      <name val="Calibri"/>
      <family val="2"/>
    </font>
    <font>
      <i/>
      <strike/>
      <sz val="10"/>
      <color rgb="FFFF0000"/>
      <name val="Calibri"/>
      <family val="2"/>
    </font>
    <font>
      <sz val="8"/>
      <color rgb="FF000000"/>
      <name val="Calibri"/>
      <family val="2"/>
    </font>
    <font>
      <sz val="8"/>
      <color rgb="FF548DD4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trike/>
      <sz val="10"/>
      <color rgb="FFFF0000"/>
      <name val="Calibri"/>
      <family val="2"/>
    </font>
    <font>
      <sz val="10"/>
      <color rgb="FF00FF00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i/>
      <sz val="10"/>
      <color rgb="FF0000FF"/>
      <name val="Calibri"/>
      <family val="2"/>
    </font>
    <font>
      <sz val="8"/>
      <color rgb="FF365F91"/>
      <name val="Calibri"/>
      <family val="2"/>
    </font>
    <font>
      <i/>
      <sz val="10"/>
      <color rgb="FF008000"/>
      <name val="Calibri"/>
      <family val="2"/>
    </font>
    <font>
      <b/>
      <sz val="10"/>
      <color rgb="FF0000FF"/>
      <name val="Calibri"/>
      <family val="2"/>
    </font>
    <font>
      <sz val="9"/>
      <color rgb="FF000000"/>
      <name val="Calibri"/>
      <family val="2"/>
    </font>
    <font>
      <b/>
      <sz val="9"/>
      <color rgb="FF0000FF"/>
      <name val="Calibri"/>
      <family val="2"/>
    </font>
    <font>
      <sz val="9"/>
      <color rgb="FF254061"/>
      <name val="Calibri"/>
      <family val="2"/>
    </font>
    <font>
      <i/>
      <sz val="9"/>
      <color rgb="FF254061"/>
      <name val="Calibri"/>
      <family val="2"/>
    </font>
    <font>
      <i/>
      <strike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BF1D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53735"/>
      </left>
      <right style="thin">
        <color rgb="FF953735"/>
      </right>
      <top style="medium">
        <color rgb="FF953735"/>
      </top>
      <bottom style="thin">
        <color rgb="FF953735"/>
      </bottom>
    </border>
    <border>
      <left style="medium">
        <color rgb="FF953735"/>
      </left>
      <right style="thin">
        <color rgb="FF953735"/>
      </right>
      <top style="medium">
        <color rgb="FF953735"/>
      </top>
      <bottom style="thin">
        <color rgb="FF953735"/>
      </bottom>
    </border>
    <border>
      <left style="thin">
        <color rgb="FF800080"/>
      </left>
      <right style="double">
        <color rgb="FF800080"/>
      </right>
      <top style="double">
        <color rgb="FF800080"/>
      </top>
      <bottom style="double">
        <color rgb="FF800080"/>
      </bottom>
    </border>
    <border>
      <left style="double">
        <color rgb="FF800080"/>
      </left>
      <right style="thin">
        <color rgb="FF800080"/>
      </right>
      <top style="double">
        <color rgb="FF800080"/>
      </top>
      <bottom style="double">
        <color rgb="FF800080"/>
      </bottom>
    </border>
    <border>
      <left style="thin">
        <color rgb="FF953735"/>
      </left>
      <right style="medium">
        <color rgb="FF953735"/>
      </right>
      <top style="medium">
        <color rgb="FF953735"/>
      </top>
      <bottom style="thin">
        <color rgb="FF953735"/>
      </bottom>
    </border>
    <border>
      <left style="thin">
        <color rgb="FF953735"/>
      </left>
      <right style="thin">
        <color rgb="FF953735"/>
      </right>
      <top style="thin">
        <color rgb="FF953735"/>
      </top>
      <bottom style="thin">
        <color rgb="FF953735"/>
      </bottom>
    </border>
    <border>
      <left style="thin">
        <color rgb="FF953735"/>
      </left>
      <right style="medium">
        <color rgb="FF953735"/>
      </right>
      <top style="thin">
        <color rgb="FF953735"/>
      </top>
      <bottom style="thin">
        <color rgb="FF953735"/>
      </bottom>
    </border>
    <border>
      <left style="medium">
        <color rgb="FF953735"/>
      </left>
      <right style="thin">
        <color rgb="FF953735"/>
      </right>
      <top style="thin">
        <color rgb="FF953735"/>
      </top>
      <bottom style="thin">
        <color rgb="FF953735"/>
      </bottom>
    </border>
    <border>
      <left style="medium">
        <color rgb="FF953735"/>
      </left>
      <right style="thin">
        <color rgb="FF953735"/>
      </right>
      <top style="thin">
        <color rgb="FF953735"/>
      </top>
      <bottom style="medium">
        <color rgb="FF953735"/>
      </bottom>
    </border>
    <border>
      <left style="thin">
        <color rgb="FF953735"/>
      </left>
      <right style="thin">
        <color rgb="FF953735"/>
      </right>
      <top style="thin">
        <color rgb="FF953735"/>
      </top>
      <bottom style="medium">
        <color rgb="FF953735"/>
      </bottom>
    </border>
    <border>
      <left style="thin">
        <color rgb="FF953735"/>
      </left>
      <right style="medium">
        <color rgb="FF953735"/>
      </right>
      <top style="thin">
        <color rgb="FF953735"/>
      </top>
      <bottom style="medium">
        <color rgb="FF953735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>
        <color rgb="FF800080"/>
      </right>
      <top style="double">
        <color rgb="FF800080"/>
      </top>
      <bottom style="double">
        <color rgb="FF800080"/>
      </bottom>
    </border>
    <border>
      <left style="thin">
        <color rgb="FF800080"/>
      </left>
      <right style="thin">
        <color rgb="FF800080"/>
      </right>
      <top style="double">
        <color rgb="FF800080"/>
      </top>
      <bottom style="double">
        <color rgb="FF800080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>
        <color rgb="FF800080"/>
      </right>
      <top style="double">
        <color rgb="FF800080"/>
      </top>
      <bottom style="thin">
        <color rgb="FF800080"/>
      </bottom>
    </border>
    <border>
      <left style="thin">
        <color rgb="FF800080"/>
      </left>
      <right style="thin">
        <color rgb="FF800080"/>
      </right>
      <top style="double">
        <color rgb="FF800080"/>
      </top>
      <bottom style="thin">
        <color rgb="FF800080"/>
      </bottom>
    </border>
    <border>
      <left style="thin">
        <color rgb="FF800080"/>
      </left>
      <right style="double">
        <color rgb="FF800080"/>
      </right>
      <top style="double">
        <color rgb="FF800080"/>
      </top>
      <bottom style="thin">
        <color rgb="FF800080"/>
      </bottom>
    </border>
    <border>
      <left/>
      <right style="thin">
        <color rgb="FF800080"/>
      </right>
      <top/>
      <bottom style="double">
        <color rgb="FF800080"/>
      </bottom>
    </border>
    <border>
      <left style="thin">
        <color rgb="FF800080"/>
      </left>
      <right style="thin">
        <color rgb="FF800080"/>
      </right>
      <top/>
      <bottom style="double">
        <color rgb="FF800080"/>
      </bottom>
    </border>
    <border>
      <left style="thin">
        <color rgb="FF800080"/>
      </left>
      <right style="double">
        <color rgb="FF800080"/>
      </right>
      <top/>
      <bottom style="double">
        <color rgb="FF800080"/>
      </bottom>
    </border>
    <border>
      <left style="double">
        <color rgb="FF800080"/>
      </left>
      <right style="thin">
        <color rgb="FF800080"/>
      </right>
      <top style="double">
        <color rgb="FF800080"/>
      </top>
      <bottom style="thin">
        <color rgb="FF800080"/>
      </bottom>
    </border>
    <border>
      <left style="double">
        <color rgb="FF800080"/>
      </left>
      <right style="thin">
        <color rgb="FF800080"/>
      </right>
      <top/>
      <bottom style="thin">
        <color rgb="FF800080"/>
      </bottom>
    </border>
    <border>
      <left style="thin">
        <color rgb="FF800080"/>
      </left>
      <right style="double">
        <color rgb="FF800080"/>
      </right>
      <top/>
      <bottom style="thin">
        <color rgb="FF800080"/>
      </bottom>
    </border>
    <border>
      <left/>
      <right style="thin">
        <color rgb="FF800080"/>
      </right>
      <top/>
      <bottom style="thin">
        <color rgb="FF800080"/>
      </bottom>
    </border>
    <border>
      <left style="thin">
        <color rgb="FF800080"/>
      </left>
      <right style="thin">
        <color rgb="FF800080"/>
      </right>
      <top/>
      <bottom style="thin">
        <color rgb="FF800080"/>
      </bottom>
    </border>
    <border>
      <left style="thin">
        <color rgb="FF800080"/>
      </left>
      <right style="double">
        <color rgb="FF800080"/>
      </right>
      <top style="thin">
        <color rgb="FF800080"/>
      </top>
      <bottom style="thin">
        <color rgb="FF800080"/>
      </bottom>
    </border>
    <border>
      <left style="double">
        <color rgb="FF800080"/>
      </left>
      <right style="thin">
        <color rgb="FF800080"/>
      </right>
      <top style="thin">
        <color rgb="FF800080"/>
      </top>
      <bottom style="thin">
        <color rgb="FF800080"/>
      </bottom>
    </border>
    <border>
      <left/>
      <right style="thin">
        <color rgb="FF800080"/>
      </right>
      <top style="thin">
        <color rgb="FF800080"/>
      </top>
      <bottom style="thin">
        <color rgb="FF800080"/>
      </bottom>
    </border>
    <border>
      <left style="thin">
        <color rgb="FF800080"/>
      </left>
      <right style="thin">
        <color rgb="FF800080"/>
      </right>
      <top style="thin">
        <color rgb="FF800080"/>
      </top>
      <bottom style="thin">
        <color rgb="FF800080"/>
      </bottom>
    </border>
    <border>
      <left style="double">
        <color rgb="FF800080"/>
      </left>
      <right style="thin">
        <color rgb="FF800080"/>
      </right>
      <top style="thin">
        <color rgb="FF800080"/>
      </top>
      <bottom style="double">
        <color rgb="FF800080"/>
      </bottom>
    </border>
    <border>
      <left style="thin">
        <color rgb="FF800080"/>
      </left>
      <right style="double">
        <color rgb="FF800080"/>
      </right>
      <top style="thin">
        <color rgb="FF800080"/>
      </top>
      <bottom style="double">
        <color rgb="FF800080"/>
      </bottom>
    </border>
    <border>
      <left/>
      <right style="thin">
        <color rgb="FF800080"/>
      </right>
      <top style="thin">
        <color rgb="FF800080"/>
      </top>
      <bottom style="double">
        <color rgb="FF800080"/>
      </bottom>
    </border>
    <border>
      <left style="thin">
        <color rgb="FF800080"/>
      </left>
      <right style="thin">
        <color rgb="FF800080"/>
      </right>
      <top style="thin">
        <color rgb="FF800080"/>
      </top>
      <bottom style="double">
        <color rgb="FF800080"/>
      </bottom>
    </border>
    <border>
      <left style="double">
        <color rgb="FF800080"/>
      </left>
      <right style="thin">
        <color rgb="FF800080"/>
      </right>
      <top style="thin">
        <color rgb="FF800080"/>
      </top>
      <bottom/>
    </border>
    <border>
      <left/>
      <right style="thin">
        <color rgb="FF800080"/>
      </right>
      <top style="thin">
        <color rgb="FF800080"/>
      </top>
      <bottom/>
    </border>
    <border>
      <left style="thin">
        <color rgb="FF800080"/>
      </left>
      <right style="thin">
        <color rgb="FF800080"/>
      </right>
      <top style="thin">
        <color rgb="FF800080"/>
      </top>
      <bottom/>
    </border>
    <border>
      <left style="thin">
        <color rgb="FF800080"/>
      </left>
      <right style="double">
        <color rgb="FF800080"/>
      </right>
      <top style="thin">
        <color rgb="FF80008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6" fillId="28" borderId="3" applyNumberFormat="0" applyAlignment="0" applyProtection="0"/>
    <xf numFmtId="0" fontId="12" fillId="0" borderId="0">
      <alignment/>
      <protection/>
    </xf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2" fontId="2" fillId="0" borderId="0" applyBorder="0" applyAlignment="0" applyProtection="0"/>
    <xf numFmtId="44" fontId="2" fillId="0" borderId="0" applyBorder="0" applyAlignment="0" applyProtection="0"/>
    <xf numFmtId="0" fontId="72" fillId="31" borderId="0" applyNumberFormat="0" applyBorder="0" applyAlignment="0" applyProtection="0"/>
    <xf numFmtId="9" fontId="2" fillId="0" borderId="0" applyBorder="0" applyAlignment="0" applyProtection="0"/>
    <xf numFmtId="0" fontId="7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1" applyNumberFormat="0" applyAlignment="0" applyProtection="0"/>
  </cellStyleXfs>
  <cellXfs count="294">
    <xf numFmtId="0" fontId="0" fillId="0" borderId="0" xfId="0" applyAlignment="1">
      <alignment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top"/>
      <protection locked="0"/>
    </xf>
    <xf numFmtId="3" fontId="6" fillId="33" borderId="0" xfId="42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14" fontId="35" fillId="0" borderId="0" xfId="0" applyNumberFormat="1" applyFont="1" applyBorder="1" applyAlignment="1" applyProtection="1">
      <alignment horizontal="center" vertical="center"/>
      <protection locked="0"/>
    </xf>
    <xf numFmtId="3" fontId="78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9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79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right" wrapText="1"/>
      <protection/>
    </xf>
    <xf numFmtId="0" fontId="81" fillId="0" borderId="0" xfId="0" applyFont="1" applyAlignment="1" applyProtection="1">
      <alignment horizontal="center"/>
      <protection locked="0"/>
    </xf>
    <xf numFmtId="0" fontId="8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right"/>
      <protection/>
    </xf>
    <xf numFmtId="0" fontId="4" fillId="33" borderId="10" xfId="42" applyFont="1" applyFill="1" applyBorder="1" applyAlignment="1" applyProtection="1">
      <alignment horizontal="center" vertical="center" wrapText="1"/>
      <protection/>
    </xf>
    <xf numFmtId="0" fontId="4" fillId="33" borderId="14" xfId="42" applyFont="1" applyFill="1" applyBorder="1" applyAlignment="1" applyProtection="1">
      <alignment horizontal="center" vertical="center" wrapText="1"/>
      <protection/>
    </xf>
    <xf numFmtId="0" fontId="6" fillId="33" borderId="15" xfId="42" applyFont="1" applyFill="1" applyBorder="1" applyAlignment="1" applyProtection="1">
      <alignment horizontal="center" vertical="center" wrapText="1"/>
      <protection/>
    </xf>
    <xf numFmtId="0" fontId="6" fillId="33" borderId="16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49" fontId="83" fillId="35" borderId="17" xfId="0" applyNumberFormat="1" applyFont="1" applyFill="1" applyBorder="1" applyAlignment="1" applyProtection="1">
      <alignment horizontal="center" vertical="top" wrapText="1"/>
      <protection/>
    </xf>
    <xf numFmtId="0" fontId="83" fillId="35" borderId="15" xfId="0" applyFont="1" applyFill="1" applyBorder="1" applyAlignment="1" applyProtection="1">
      <alignment vertical="top" wrapText="1"/>
      <protection/>
    </xf>
    <xf numFmtId="3" fontId="83" fillId="35" borderId="15" xfId="0" applyNumberFormat="1" applyFont="1" applyFill="1" applyBorder="1" applyAlignment="1" applyProtection="1">
      <alignment horizontal="right" vertical="top" wrapText="1"/>
      <protection locked="0"/>
    </xf>
    <xf numFmtId="3" fontId="83" fillId="35" borderId="16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3" fontId="4" fillId="0" borderId="15" xfId="0" applyNumberFormat="1" applyFont="1" applyBorder="1" applyAlignment="1" applyProtection="1">
      <alignment horizontal="right" vertical="top" wrapText="1"/>
      <protection locked="0"/>
    </xf>
    <xf numFmtId="3" fontId="4" fillId="0" borderId="16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vertical="top" wrapText="1"/>
      <protection/>
    </xf>
    <xf numFmtId="3" fontId="6" fillId="0" borderId="15" xfId="0" applyNumberFormat="1" applyFont="1" applyBorder="1" applyAlignment="1" applyProtection="1">
      <alignment horizontal="right" vertical="top" wrapText="1"/>
      <protection locked="0"/>
    </xf>
    <xf numFmtId="3" fontId="6" fillId="0" borderId="16" xfId="0" applyNumberFormat="1" applyFont="1" applyBorder="1" applyAlignment="1" applyProtection="1">
      <alignment horizontal="right" vertical="top"/>
      <protection locked="0"/>
    </xf>
    <xf numFmtId="49" fontId="84" fillId="36" borderId="17" xfId="0" applyNumberFormat="1" applyFont="1" applyFill="1" applyBorder="1" applyAlignment="1" applyProtection="1">
      <alignment horizontal="center" vertical="top" wrapText="1"/>
      <protection/>
    </xf>
    <xf numFmtId="0" fontId="84" fillId="36" borderId="15" xfId="0" applyFont="1" applyFill="1" applyBorder="1" applyAlignment="1" applyProtection="1">
      <alignment vertical="top" wrapText="1"/>
      <protection/>
    </xf>
    <xf numFmtId="3" fontId="84" fillId="0" borderId="15" xfId="0" applyNumberFormat="1" applyFont="1" applyBorder="1" applyAlignment="1" applyProtection="1">
      <alignment horizontal="right" vertical="top" wrapText="1"/>
      <protection locked="0"/>
    </xf>
    <xf numFmtId="3" fontId="85" fillId="0" borderId="15" xfId="0" applyNumberFormat="1" applyFont="1" applyBorder="1" applyAlignment="1" applyProtection="1">
      <alignment horizontal="right" vertical="top" wrapText="1"/>
      <protection locked="0"/>
    </xf>
    <xf numFmtId="3" fontId="85" fillId="0" borderId="16" xfId="0" applyNumberFormat="1" applyFont="1" applyBorder="1" applyAlignment="1" applyProtection="1">
      <alignment horizontal="right" vertical="top" wrapText="1"/>
      <protection locked="0"/>
    </xf>
    <xf numFmtId="0" fontId="79" fillId="37" borderId="0" xfId="0" applyFont="1" applyFill="1" applyAlignment="1" applyProtection="1">
      <alignment horizontal="center"/>
      <protection/>
    </xf>
    <xf numFmtId="3" fontId="83" fillId="35" borderId="16" xfId="0" applyNumberFormat="1" applyFont="1" applyFill="1" applyBorder="1" applyAlignment="1" applyProtection="1">
      <alignment horizontal="right" vertical="top" wrapText="1"/>
      <protection locked="0"/>
    </xf>
    <xf numFmtId="3" fontId="6" fillId="0" borderId="16" xfId="0" applyNumberFormat="1" applyFont="1" applyBorder="1" applyAlignment="1" applyProtection="1">
      <alignment horizontal="right" vertical="top" wrapText="1"/>
      <protection locked="0"/>
    </xf>
    <xf numFmtId="49" fontId="86" fillId="36" borderId="17" xfId="0" applyNumberFormat="1" applyFont="1" applyFill="1" applyBorder="1" applyAlignment="1" applyProtection="1">
      <alignment horizontal="center" vertical="top" wrapText="1"/>
      <protection/>
    </xf>
    <xf numFmtId="0" fontId="86" fillId="36" borderId="15" xfId="0" applyFont="1" applyFill="1" applyBorder="1" applyAlignment="1" applyProtection="1">
      <alignment vertical="top" wrapText="1"/>
      <protection/>
    </xf>
    <xf numFmtId="49" fontId="87" fillId="0" borderId="15" xfId="0" applyNumberFormat="1" applyFont="1" applyBorder="1" applyAlignment="1" applyProtection="1">
      <alignment horizontal="right" vertical="top" wrapText="1"/>
      <protection locked="0"/>
    </xf>
    <xf numFmtId="49" fontId="87" fillId="0" borderId="16" xfId="0" applyNumberFormat="1" applyFont="1" applyBorder="1" applyAlignment="1" applyProtection="1">
      <alignment horizontal="right" vertical="top" wrapText="1"/>
      <protection locked="0"/>
    </xf>
    <xf numFmtId="0" fontId="80" fillId="0" borderId="0" xfId="0" applyFont="1" applyAlignment="1" applyProtection="1">
      <alignment horizontal="left"/>
      <protection/>
    </xf>
    <xf numFmtId="3" fontId="19" fillId="0" borderId="15" xfId="0" applyNumberFormat="1" applyFont="1" applyBorder="1" applyAlignment="1" applyProtection="1">
      <alignment horizontal="right" vertical="top" wrapText="1"/>
      <protection locked="0"/>
    </xf>
    <xf numFmtId="3" fontId="19" fillId="0" borderId="16" xfId="0" applyNumberFormat="1" applyFont="1" applyBorder="1" applyAlignment="1" applyProtection="1">
      <alignment horizontal="right" vertical="top" wrapText="1"/>
      <protection locked="0"/>
    </xf>
    <xf numFmtId="3" fontId="4" fillId="0" borderId="16" xfId="0" applyNumberFormat="1" applyFont="1" applyBorder="1" applyAlignment="1" applyProtection="1">
      <alignment horizontal="right" vertical="top" wrapText="1"/>
      <protection locked="0"/>
    </xf>
    <xf numFmtId="0" fontId="6" fillId="38" borderId="15" xfId="0" applyFont="1" applyFill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4" fillId="34" borderId="15" xfId="0" applyNumberFormat="1" applyFont="1" applyFill="1" applyBorder="1" applyAlignment="1" applyProtection="1">
      <alignment horizontal="right" vertical="top" wrapText="1"/>
      <protection locked="0"/>
    </xf>
    <xf numFmtId="3" fontId="4" fillId="34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6" fillId="34" borderId="15" xfId="0" applyFont="1" applyFill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 vertical="top" wrapText="1"/>
      <protection/>
    </xf>
    <xf numFmtId="0" fontId="4" fillId="34" borderId="15" xfId="0" applyFont="1" applyFill="1" applyBorder="1" applyAlignment="1" applyProtection="1">
      <alignment vertical="top" wrapText="1"/>
      <protection/>
    </xf>
    <xf numFmtId="49" fontId="6" fillId="34" borderId="17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Font="1" applyFill="1" applyBorder="1" applyAlignment="1" applyProtection="1">
      <alignment vertical="top" wrapText="1"/>
      <protection/>
    </xf>
    <xf numFmtId="3" fontId="6" fillId="34" borderId="15" xfId="0" applyNumberFormat="1" applyFont="1" applyFill="1" applyBorder="1" applyAlignment="1" applyProtection="1">
      <alignment horizontal="right" vertical="top" wrapText="1"/>
      <protection locked="0"/>
    </xf>
    <xf numFmtId="3" fontId="6" fillId="34" borderId="16" xfId="0" applyNumberFormat="1" applyFont="1" applyFill="1" applyBorder="1" applyAlignment="1" applyProtection="1">
      <alignment horizontal="right" vertical="top" wrapText="1"/>
      <protection locked="0"/>
    </xf>
    <xf numFmtId="0" fontId="88" fillId="34" borderId="0" xfId="0" applyFont="1" applyFill="1" applyAlignment="1">
      <alignment horizontal="center" vertical="center" wrapText="1"/>
    </xf>
    <xf numFmtId="0" fontId="89" fillId="34" borderId="0" xfId="0" applyFont="1" applyFill="1" applyAlignment="1">
      <alignment horizontal="center" vertical="center" wrapText="1"/>
    </xf>
    <xf numFmtId="0" fontId="9" fillId="0" borderId="15" xfId="0" applyFont="1" applyBorder="1" applyAlignment="1" applyProtection="1">
      <alignment vertical="top" wrapText="1"/>
      <protection/>
    </xf>
    <xf numFmtId="3" fontId="9" fillId="0" borderId="15" xfId="0" applyNumberFormat="1" applyFont="1" applyBorder="1" applyAlignment="1" applyProtection="1">
      <alignment horizontal="right" vertical="top" wrapText="1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49" fontId="4" fillId="0" borderId="18" xfId="0" applyNumberFormat="1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vertical="top" wrapText="1"/>
      <protection/>
    </xf>
    <xf numFmtId="3" fontId="9" fillId="0" borderId="19" xfId="0" applyNumberFormat="1" applyFont="1" applyBorder="1" applyAlignment="1" applyProtection="1">
      <alignment horizontal="right" vertical="top" wrapText="1"/>
      <protection locked="0"/>
    </xf>
    <xf numFmtId="0" fontId="9" fillId="0" borderId="19" xfId="0" applyFont="1" applyBorder="1" applyAlignment="1" applyProtection="1">
      <alignment horizontal="right" vertical="top" wrapText="1"/>
      <protection locked="0"/>
    </xf>
    <xf numFmtId="0" fontId="9" fillId="0" borderId="20" xfId="0" applyFont="1" applyBorder="1" applyAlignment="1" applyProtection="1">
      <alignment horizontal="right" vertical="top" wrapText="1"/>
      <protection locked="0"/>
    </xf>
    <xf numFmtId="0" fontId="9" fillId="34" borderId="0" xfId="0" applyFont="1" applyFill="1" applyAlignment="1" applyProtection="1">
      <alignment horizontal="center"/>
      <protection/>
    </xf>
    <xf numFmtId="0" fontId="83" fillId="35" borderId="17" xfId="0" applyFont="1" applyFill="1" applyBorder="1" applyAlignment="1" applyProtection="1">
      <alignment horizontal="center" vertical="top" wrapText="1"/>
      <protection/>
    </xf>
    <xf numFmtId="3" fontId="83" fillId="35" borderId="15" xfId="0" applyNumberFormat="1" applyFont="1" applyFill="1" applyBorder="1" applyAlignment="1" applyProtection="1">
      <alignment vertical="top" wrapText="1"/>
      <protection locked="0"/>
    </xf>
    <xf numFmtId="3" fontId="83" fillId="35" borderId="16" xfId="0" applyNumberFormat="1" applyFont="1" applyFill="1" applyBorder="1" applyAlignment="1" applyProtection="1">
      <alignment vertical="top" wrapText="1"/>
      <protection locked="0"/>
    </xf>
    <xf numFmtId="0" fontId="90" fillId="0" borderId="17" xfId="0" applyFont="1" applyBorder="1" applyAlignment="1" applyProtection="1">
      <alignment horizontal="center" vertical="top" wrapText="1"/>
      <protection/>
    </xf>
    <xf numFmtId="3" fontId="4" fillId="0" borderId="15" xfId="0" applyNumberFormat="1" applyFont="1" applyBorder="1" applyAlignment="1" applyProtection="1">
      <alignment vertical="top" wrapText="1"/>
      <protection locked="0"/>
    </xf>
    <xf numFmtId="3" fontId="4" fillId="0" borderId="16" xfId="0" applyNumberFormat="1" applyFont="1" applyBorder="1" applyAlignment="1" applyProtection="1">
      <alignment vertical="top" wrapText="1"/>
      <protection locked="0"/>
    </xf>
    <xf numFmtId="0" fontId="91" fillId="0" borderId="17" xfId="0" applyFont="1" applyBorder="1" applyAlignment="1" applyProtection="1">
      <alignment horizontal="center" vertical="top" wrapText="1"/>
      <protection/>
    </xf>
    <xf numFmtId="3" fontId="6" fillId="0" borderId="15" xfId="0" applyNumberFormat="1" applyFont="1" applyBorder="1" applyAlignment="1" applyProtection="1">
      <alignment vertical="top" wrapText="1"/>
      <protection locked="0"/>
    </xf>
    <xf numFmtId="3" fontId="6" fillId="0" borderId="16" xfId="0" applyNumberFormat="1" applyFont="1" applyBorder="1" applyAlignment="1" applyProtection="1">
      <alignment vertical="top" wrapText="1"/>
      <protection locked="0"/>
    </xf>
    <xf numFmtId="0" fontId="91" fillId="0" borderId="17" xfId="0" applyFont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center"/>
      <protection/>
    </xf>
    <xf numFmtId="0" fontId="25" fillId="0" borderId="0" xfId="0" applyFont="1" applyAlignment="1">
      <alignment/>
    </xf>
    <xf numFmtId="0" fontId="80" fillId="38" borderId="0" xfId="0" applyFont="1" applyFill="1" applyAlignment="1" applyProtection="1">
      <alignment horizontal="center"/>
      <protection/>
    </xf>
    <xf numFmtId="0" fontId="14" fillId="38" borderId="0" xfId="0" applyFont="1" applyFill="1" applyAlignment="1">
      <alignment/>
    </xf>
    <xf numFmtId="3" fontId="26" fillId="0" borderId="15" xfId="0" applyNumberFormat="1" applyFont="1" applyBorder="1" applyAlignment="1" applyProtection="1">
      <alignment vertical="top" wrapText="1"/>
      <protection locked="0"/>
    </xf>
    <xf numFmtId="3" fontId="26" fillId="0" borderId="16" xfId="0" applyNumberFormat="1" applyFont="1" applyBorder="1" applyAlignment="1" applyProtection="1">
      <alignment vertical="top" wrapText="1"/>
      <protection locked="0"/>
    </xf>
    <xf numFmtId="0" fontId="83" fillId="35" borderId="17" xfId="0" applyFont="1" applyFill="1" applyBorder="1" applyAlignment="1" applyProtection="1">
      <alignment horizontal="center" vertical="center" wrapText="1"/>
      <protection/>
    </xf>
    <xf numFmtId="0" fontId="83" fillId="35" borderId="15" xfId="0" applyFont="1" applyFill="1" applyBorder="1" applyAlignment="1" applyProtection="1">
      <alignment vertical="center" wrapText="1"/>
      <protection/>
    </xf>
    <xf numFmtId="3" fontId="83" fillId="35" borderId="15" xfId="0" applyNumberFormat="1" applyFont="1" applyFill="1" applyBorder="1" applyAlignment="1" applyProtection="1">
      <alignment vertical="center" wrapText="1"/>
      <protection locked="0"/>
    </xf>
    <xf numFmtId="3" fontId="93" fillId="0" borderId="15" xfId="0" applyNumberFormat="1" applyFont="1" applyBorder="1" applyAlignment="1" applyProtection="1">
      <alignment vertical="top" wrapText="1"/>
      <protection locked="0"/>
    </xf>
    <xf numFmtId="3" fontId="94" fillId="0" borderId="15" xfId="0" applyNumberFormat="1" applyFont="1" applyBorder="1" applyAlignment="1" applyProtection="1">
      <alignment vertical="top" wrapText="1"/>
      <protection locked="0"/>
    </xf>
    <xf numFmtId="3" fontId="94" fillId="0" borderId="16" xfId="0" applyNumberFormat="1" applyFont="1" applyBorder="1" applyAlignment="1" applyProtection="1">
      <alignment vertical="top" wrapText="1"/>
      <protection locked="0"/>
    </xf>
    <xf numFmtId="0" fontId="4" fillId="38" borderId="17" xfId="0" applyFont="1" applyFill="1" applyBorder="1" applyAlignment="1" applyProtection="1">
      <alignment horizontal="center" vertical="top" wrapText="1"/>
      <protection/>
    </xf>
    <xf numFmtId="0" fontId="4" fillId="38" borderId="15" xfId="0" applyFont="1" applyFill="1" applyBorder="1" applyAlignment="1" applyProtection="1">
      <alignment vertical="top" wrapText="1"/>
      <protection/>
    </xf>
    <xf numFmtId="0" fontId="79" fillId="38" borderId="0" xfId="0" applyFont="1" applyFill="1" applyAlignment="1" applyProtection="1">
      <alignment horizontal="center"/>
      <protection/>
    </xf>
    <xf numFmtId="3" fontId="83" fillId="35" borderId="15" xfId="0" applyNumberFormat="1" applyFont="1" applyFill="1" applyBorder="1" applyAlignment="1" applyProtection="1">
      <alignment vertical="center" wrapText="1"/>
      <protection/>
    </xf>
    <xf numFmtId="3" fontId="95" fillId="0" borderId="15" xfId="0" applyNumberFormat="1" applyFont="1" applyBorder="1" applyAlignment="1" applyProtection="1">
      <alignment vertical="top" wrapText="1"/>
      <protection locked="0"/>
    </xf>
    <xf numFmtId="0" fontId="95" fillId="0" borderId="15" xfId="0" applyFont="1" applyBorder="1" applyAlignment="1" applyProtection="1">
      <alignment vertical="top" wrapText="1"/>
      <protection locked="0"/>
    </xf>
    <xf numFmtId="0" fontId="95" fillId="0" borderId="16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0" fontId="82" fillId="0" borderId="0" xfId="0" applyFont="1" applyAlignment="1" applyProtection="1">
      <alignment/>
      <protection/>
    </xf>
    <xf numFmtId="0" fontId="0" fillId="33" borderId="21" xfId="0" applyFont="1" applyFill="1" applyBorder="1" applyAlignment="1" applyProtection="1">
      <alignment wrapText="1"/>
      <protection/>
    </xf>
    <xf numFmtId="0" fontId="0" fillId="33" borderId="22" xfId="0" applyFont="1" applyFill="1" applyBorder="1" applyAlignment="1" applyProtection="1">
      <alignment wrapText="1"/>
      <protection/>
    </xf>
    <xf numFmtId="165" fontId="4" fillId="33" borderId="23" xfId="42" applyNumberFormat="1" applyFont="1" applyFill="1" applyBorder="1" applyAlignment="1" applyProtection="1">
      <alignment horizontal="center" vertical="center" wrapText="1"/>
      <protection/>
    </xf>
    <xf numFmtId="165" fontId="4" fillId="33" borderId="24" xfId="42" applyNumberFormat="1" applyFont="1" applyFill="1" applyBorder="1" applyAlignment="1" applyProtection="1">
      <alignment horizontal="center" vertical="center" wrapText="1"/>
      <protection/>
    </xf>
    <xf numFmtId="3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90" fillId="35" borderId="26" xfId="0" applyFont="1" applyFill="1" applyBorder="1" applyAlignment="1" applyProtection="1">
      <alignment horizontal="left" vertical="center" wrapText="1" indent="1"/>
      <protection/>
    </xf>
    <xf numFmtId="3" fontId="90" fillId="35" borderId="26" xfId="0" applyNumberFormat="1" applyFont="1" applyFill="1" applyBorder="1" applyAlignment="1" applyProtection="1">
      <alignment vertical="center" wrapText="1"/>
      <protection locked="0"/>
    </xf>
    <xf numFmtId="3" fontId="90" fillId="35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96" fillId="0" borderId="25" xfId="0" applyFont="1" applyBorder="1" applyAlignment="1" applyProtection="1">
      <alignment horizontal="center" vertical="center"/>
      <protection/>
    </xf>
    <xf numFmtId="0" fontId="96" fillId="0" borderId="26" xfId="0" applyFont="1" applyBorder="1" applyAlignment="1" applyProtection="1">
      <alignment horizontal="left" vertical="center" wrapText="1" indent="1"/>
      <protection/>
    </xf>
    <xf numFmtId="3" fontId="96" fillId="0" borderId="26" xfId="0" applyNumberFormat="1" applyFont="1" applyBorder="1" applyAlignment="1" applyProtection="1">
      <alignment vertical="center" wrapText="1"/>
      <protection locked="0"/>
    </xf>
    <xf numFmtId="3" fontId="96" fillId="0" borderId="27" xfId="0" applyNumberFormat="1" applyFont="1" applyBorder="1" applyAlignment="1" applyProtection="1">
      <alignment vertical="center" wrapText="1"/>
      <protection locked="0"/>
    </xf>
    <xf numFmtId="0" fontId="4" fillId="35" borderId="26" xfId="0" applyFont="1" applyFill="1" applyBorder="1" applyAlignment="1" applyProtection="1">
      <alignment horizontal="left" vertical="center" wrapText="1" indent="1"/>
      <protection/>
    </xf>
    <xf numFmtId="3" fontId="4" fillId="35" borderId="26" xfId="0" applyNumberFormat="1" applyFont="1" applyFill="1" applyBorder="1" applyAlignment="1" applyProtection="1">
      <alignment vertical="center" wrapText="1"/>
      <protection locked="0"/>
    </xf>
    <xf numFmtId="3" fontId="4" fillId="35" borderId="27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91" fillId="0" borderId="26" xfId="0" applyFont="1" applyBorder="1" applyAlignment="1" applyProtection="1">
      <alignment horizontal="left" vertical="center" wrapText="1" indent="1"/>
      <protection/>
    </xf>
    <xf numFmtId="3" fontId="91" fillId="0" borderId="26" xfId="0" applyNumberFormat="1" applyFont="1" applyBorder="1" applyAlignment="1" applyProtection="1">
      <alignment vertical="center" wrapText="1"/>
      <protection locked="0"/>
    </xf>
    <xf numFmtId="3" fontId="91" fillId="0" borderId="27" xfId="0" applyNumberFormat="1" applyFont="1" applyBorder="1" applyAlignment="1" applyProtection="1">
      <alignment vertical="center" wrapText="1"/>
      <protection locked="0"/>
    </xf>
    <xf numFmtId="0" fontId="4" fillId="35" borderId="26" xfId="0" applyFont="1" applyFill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3" fontId="6" fillId="0" borderId="26" xfId="0" applyNumberFormat="1" applyFont="1" applyBorder="1" applyAlignment="1" applyProtection="1">
      <alignment vertical="center" wrapText="1"/>
      <protection locked="0"/>
    </xf>
    <xf numFmtId="3" fontId="6" fillId="0" borderId="27" xfId="0" applyNumberFormat="1" applyFont="1" applyBorder="1" applyAlignment="1" applyProtection="1">
      <alignment vertical="center" wrapText="1"/>
      <protection locked="0"/>
    </xf>
    <xf numFmtId="0" fontId="97" fillId="0" borderId="25" xfId="0" applyFont="1" applyBorder="1" applyAlignment="1">
      <alignment horizontal="right" vertical="center" wrapText="1"/>
    </xf>
    <xf numFmtId="0" fontId="97" fillId="0" borderId="26" xfId="0" applyFont="1" applyBorder="1" applyAlignment="1">
      <alignment horizontal="left" vertical="center" wrapText="1" indent="12"/>
    </xf>
    <xf numFmtId="0" fontId="88" fillId="0" borderId="26" xfId="0" applyFont="1" applyBorder="1" applyAlignment="1">
      <alignment vertical="center" wrapText="1"/>
    </xf>
    <xf numFmtId="0" fontId="88" fillId="0" borderId="27" xfId="0" applyFont="1" applyBorder="1" applyAlignment="1">
      <alignment vertical="center" wrapText="1"/>
    </xf>
    <xf numFmtId="0" fontId="6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left"/>
      <protection/>
    </xf>
    <xf numFmtId="3" fontId="6" fillId="0" borderId="29" xfId="0" applyNumberFormat="1" applyFont="1" applyBorder="1" applyAlignment="1" applyProtection="1">
      <alignment vertical="center" wrapText="1"/>
      <protection locked="0"/>
    </xf>
    <xf numFmtId="3" fontId="6" fillId="0" borderId="30" xfId="0" applyNumberFormat="1" applyFont="1" applyBorder="1" applyAlignment="1" applyProtection="1">
      <alignment vertical="center" wrapText="1"/>
      <protection locked="0"/>
    </xf>
    <xf numFmtId="0" fontId="90" fillId="0" borderId="26" xfId="0" applyFont="1" applyBorder="1" applyAlignment="1" applyProtection="1">
      <alignment horizontal="left" vertical="center" wrapText="1" indent="1"/>
      <protection/>
    </xf>
    <xf numFmtId="0" fontId="98" fillId="0" borderId="26" xfId="0" applyFont="1" applyBorder="1" applyAlignment="1" applyProtection="1">
      <alignment horizontal="left" vertical="center" wrapText="1" indent="12"/>
      <protection/>
    </xf>
    <xf numFmtId="3" fontId="98" fillId="0" borderId="26" xfId="0" applyNumberFormat="1" applyFont="1" applyBorder="1" applyAlignment="1" applyProtection="1">
      <alignment vertical="center" wrapText="1"/>
      <protection locked="0"/>
    </xf>
    <xf numFmtId="3" fontId="98" fillId="0" borderId="27" xfId="0" applyNumberFormat="1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3" fontId="96" fillId="0" borderId="32" xfId="0" applyNumberFormat="1" applyFont="1" applyBorder="1" applyAlignment="1" applyProtection="1">
      <alignment vertical="center" wrapText="1"/>
      <protection locked="0"/>
    </xf>
    <xf numFmtId="3" fontId="96" fillId="0" borderId="33" xfId="0" applyNumberFormat="1" applyFont="1" applyBorder="1" applyAlignment="1" applyProtection="1">
      <alignment vertical="center" wrapText="1"/>
      <protection locked="0"/>
    </xf>
    <xf numFmtId="0" fontId="96" fillId="0" borderId="34" xfId="0" applyFont="1" applyBorder="1" applyAlignment="1" applyProtection="1">
      <alignment horizontal="center" vertical="center"/>
      <protection/>
    </xf>
    <xf numFmtId="0" fontId="96" fillId="0" borderId="35" xfId="0" applyFont="1" applyBorder="1" applyAlignment="1" applyProtection="1">
      <alignment horizontal="left" vertical="center" wrapText="1" indent="1"/>
      <protection/>
    </xf>
    <xf numFmtId="3" fontId="98" fillId="0" borderId="35" xfId="0" applyNumberFormat="1" applyFont="1" applyBorder="1" applyAlignment="1" applyProtection="1">
      <alignment vertical="center" wrapText="1"/>
      <protection locked="0"/>
    </xf>
    <xf numFmtId="3" fontId="98" fillId="0" borderId="36" xfId="0" applyNumberFormat="1" applyFont="1" applyBorder="1" applyAlignment="1" applyProtection="1">
      <alignment vertical="center" wrapText="1"/>
      <protection locked="0"/>
    </xf>
    <xf numFmtId="0" fontId="98" fillId="33" borderId="0" xfId="0" applyFont="1" applyFill="1" applyBorder="1" applyAlignment="1" applyProtection="1">
      <alignment horizontal="left" vertical="center" indent="12"/>
      <protection/>
    </xf>
    <xf numFmtId="0" fontId="98" fillId="33" borderId="0" xfId="0" applyFont="1" applyFill="1" applyBorder="1" applyAlignment="1" applyProtection="1">
      <alignment horizontal="left" vertical="center" wrapText="1" indent="12"/>
      <protection/>
    </xf>
    <xf numFmtId="0" fontId="98" fillId="33" borderId="0" xfId="0" applyFont="1" applyFill="1" applyBorder="1" applyAlignment="1" applyProtection="1">
      <alignment horizontal="left" vertical="center" wrapText="1" indent="1"/>
      <protection/>
    </xf>
    <xf numFmtId="3" fontId="6" fillId="33" borderId="0" xfId="0" applyNumberFormat="1" applyFont="1" applyFill="1" applyBorder="1" applyAlignment="1" applyProtection="1">
      <alignment horizontal="right" vertical="top" indent="1"/>
      <protection/>
    </xf>
    <xf numFmtId="0" fontId="98" fillId="33" borderId="0" xfId="0" applyFont="1" applyFill="1" applyBorder="1" applyAlignment="1" applyProtection="1">
      <alignment horizontal="center" vertical="center"/>
      <protection/>
    </xf>
    <xf numFmtId="0" fontId="98" fillId="33" borderId="0" xfId="0" applyFont="1" applyFill="1" applyBorder="1" applyAlignment="1" applyProtection="1">
      <alignment horizontal="center" vertical="center" wrapText="1"/>
      <protection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left" vertical="center" indent="12"/>
      <protection/>
    </xf>
    <xf numFmtId="0" fontId="19" fillId="33" borderId="0" xfId="0" applyFont="1" applyFill="1" applyBorder="1" applyAlignment="1" applyProtection="1">
      <alignment horizontal="left" vertical="center" wrapText="1" indent="12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96" fillId="34" borderId="0" xfId="0" applyFont="1" applyFill="1" applyBorder="1" applyAlignment="1" applyProtection="1">
      <alignment horizontal="left" vertical="center" wrapText="1" indent="1"/>
      <protection/>
    </xf>
    <xf numFmtId="0" fontId="98" fillId="34" borderId="0" xfId="0" applyFont="1" applyFill="1" applyBorder="1" applyAlignment="1" applyProtection="1">
      <alignment horizontal="left" vertical="center" wrapText="1" indent="1"/>
      <protection/>
    </xf>
    <xf numFmtId="3" fontId="6" fillId="34" borderId="0" xfId="0" applyNumberFormat="1" applyFont="1" applyFill="1" applyBorder="1" applyAlignment="1" applyProtection="1">
      <alignment horizontal="right" vertical="top" indent="1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4" fillId="33" borderId="37" xfId="42" applyFont="1" applyFill="1" applyBorder="1" applyAlignment="1" applyProtection="1">
      <alignment horizontal="center" vertical="center" wrapText="1"/>
      <protection/>
    </xf>
    <xf numFmtId="0" fontId="4" fillId="33" borderId="38" xfId="42" applyFont="1" applyFill="1" applyBorder="1" applyAlignment="1" applyProtection="1">
      <alignment horizontal="center" vertical="center" wrapText="1"/>
      <protection/>
    </xf>
    <xf numFmtId="0" fontId="4" fillId="33" borderId="39" xfId="42" applyFont="1" applyFill="1" applyBorder="1" applyAlignment="1" applyProtection="1">
      <alignment horizontal="center" vertical="center" wrapText="1"/>
      <protection/>
    </xf>
    <xf numFmtId="0" fontId="6" fillId="33" borderId="40" xfId="42" applyFont="1" applyFill="1" applyBorder="1" applyAlignment="1" applyProtection="1">
      <alignment horizontal="center" vertical="center" wrapText="1"/>
      <protection/>
    </xf>
    <xf numFmtId="0" fontId="6" fillId="33" borderId="41" xfId="42" applyFont="1" applyFill="1" applyBorder="1" applyAlignment="1" applyProtection="1">
      <alignment horizontal="center" vertical="center" wrapText="1"/>
      <protection/>
    </xf>
    <xf numFmtId="0" fontId="6" fillId="33" borderId="42" xfId="42" applyFont="1" applyFill="1" applyBorder="1" applyAlignment="1" applyProtection="1">
      <alignment horizontal="center" vertical="center" wrapText="1"/>
      <protection/>
    </xf>
    <xf numFmtId="0" fontId="36" fillId="0" borderId="43" xfId="42" applyFont="1" applyBorder="1" applyAlignment="1" applyProtection="1">
      <alignment horizontal="center" vertical="center"/>
      <protection/>
    </xf>
    <xf numFmtId="0" fontId="37" fillId="0" borderId="39" xfId="0" applyFont="1" applyBorder="1" applyAlignment="1" applyProtection="1">
      <alignment horizontal="left" vertical="center" wrapText="1" indent="1"/>
      <protection/>
    </xf>
    <xf numFmtId="3" fontId="37" fillId="0" borderId="37" xfId="0" applyNumberFormat="1" applyFont="1" applyBorder="1" applyAlignment="1" applyProtection="1">
      <alignment horizontal="right" vertical="center" wrapText="1" indent="15"/>
      <protection/>
    </xf>
    <xf numFmtId="3" fontId="37" fillId="0" borderId="39" xfId="0" applyNumberFormat="1" applyFont="1" applyBorder="1" applyAlignment="1" applyProtection="1">
      <alignment horizontal="right" vertical="center" wrapText="1" indent="15"/>
      <protection/>
    </xf>
    <xf numFmtId="0" fontId="38" fillId="0" borderId="44" xfId="42" applyFont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horizontal="left" vertical="center" wrapText="1" indent="1"/>
      <protection/>
    </xf>
    <xf numFmtId="3" fontId="39" fillId="0" borderId="46" xfId="0" applyNumberFormat="1" applyFont="1" applyBorder="1" applyAlignment="1" applyProtection="1">
      <alignment horizontal="right" vertical="center" wrapText="1" indent="15"/>
      <protection/>
    </xf>
    <xf numFmtId="3" fontId="39" fillId="0" borderId="47" xfId="0" applyNumberFormat="1" applyFont="1" applyBorder="1" applyAlignment="1" applyProtection="1">
      <alignment horizontal="right" vertical="center" wrapText="1" indent="15"/>
      <protection/>
    </xf>
    <xf numFmtId="3" fontId="39" fillId="0" borderId="45" xfId="0" applyNumberFormat="1" applyFont="1" applyBorder="1" applyAlignment="1" applyProtection="1">
      <alignment horizontal="right" vertical="center" wrapText="1" indent="15"/>
      <protection/>
    </xf>
    <xf numFmtId="0" fontId="4" fillId="0" borderId="0" xfId="0" applyFont="1" applyBorder="1" applyAlignment="1" applyProtection="1">
      <alignment horizontal="center"/>
      <protection/>
    </xf>
    <xf numFmtId="0" fontId="36" fillId="0" borderId="44" xfId="42" applyFont="1" applyBorder="1" applyAlignment="1" applyProtection="1">
      <alignment horizontal="center" vertical="center"/>
      <protection/>
    </xf>
    <xf numFmtId="0" fontId="37" fillId="0" borderId="45" xfId="0" applyFont="1" applyBorder="1" applyAlignment="1" applyProtection="1">
      <alignment horizontal="left" vertical="center" wrapText="1" indent="1"/>
      <protection/>
    </xf>
    <xf numFmtId="3" fontId="37" fillId="0" borderId="46" xfId="0" applyNumberFormat="1" applyFont="1" applyBorder="1" applyAlignment="1" applyProtection="1">
      <alignment horizontal="right" vertical="center" wrapText="1" indent="15"/>
      <protection/>
    </xf>
    <xf numFmtId="3" fontId="37" fillId="0" borderId="45" xfId="0" applyNumberFormat="1" applyFont="1" applyBorder="1" applyAlignment="1" applyProtection="1">
      <alignment horizontal="right" vertical="center" wrapText="1" indent="15"/>
      <protection/>
    </xf>
    <xf numFmtId="0" fontId="39" fillId="0" borderId="48" xfId="0" applyFont="1" applyBorder="1" applyAlignment="1" applyProtection="1">
      <alignment horizontal="left" vertical="center" wrapText="1" indent="1"/>
      <protection/>
    </xf>
    <xf numFmtId="0" fontId="37" fillId="0" borderId="48" xfId="0" applyFont="1" applyBorder="1" applyAlignment="1" applyProtection="1">
      <alignment horizontal="left" vertical="center" wrapText="1" indent="1"/>
      <protection/>
    </xf>
    <xf numFmtId="0" fontId="36" fillId="0" borderId="49" xfId="42" applyFont="1" applyBorder="1" applyAlignment="1" applyProtection="1">
      <alignment horizontal="center" vertical="center"/>
      <protection/>
    </xf>
    <xf numFmtId="3" fontId="37" fillId="0" borderId="50" xfId="0" applyNumberFormat="1" applyFont="1" applyBorder="1" applyAlignment="1" applyProtection="1">
      <alignment horizontal="right" vertical="center" wrapText="1" indent="15"/>
      <protection/>
    </xf>
    <xf numFmtId="3" fontId="37" fillId="0" borderId="48" xfId="0" applyNumberFormat="1" applyFont="1" applyBorder="1" applyAlignment="1" applyProtection="1">
      <alignment horizontal="right" vertical="center" wrapText="1" indent="15"/>
      <protection/>
    </xf>
    <xf numFmtId="0" fontId="38" fillId="0" borderId="49" xfId="42" applyFont="1" applyBorder="1" applyAlignment="1" applyProtection="1">
      <alignment horizontal="center" vertical="center"/>
      <protection/>
    </xf>
    <xf numFmtId="3" fontId="39" fillId="0" borderId="50" xfId="0" applyNumberFormat="1" applyFont="1" applyBorder="1" applyAlignment="1" applyProtection="1">
      <alignment horizontal="right" vertical="center" wrapText="1" indent="15"/>
      <protection/>
    </xf>
    <xf numFmtId="3" fontId="39" fillId="0" borderId="48" xfId="0" applyNumberFormat="1" applyFont="1" applyBorder="1" applyAlignment="1" applyProtection="1">
      <alignment horizontal="right" vertical="center" wrapText="1" indent="15"/>
      <protection/>
    </xf>
    <xf numFmtId="3" fontId="39" fillId="0" borderId="51" xfId="0" applyNumberFormat="1" applyFont="1" applyBorder="1" applyAlignment="1" applyProtection="1">
      <alignment horizontal="right" vertical="center" wrapText="1" indent="15"/>
      <protection/>
    </xf>
    <xf numFmtId="0" fontId="38" fillId="0" borderId="48" xfId="0" applyFont="1" applyBorder="1" applyAlignment="1" applyProtection="1">
      <alignment horizontal="left" vertical="center" wrapText="1" indent="1"/>
      <protection/>
    </xf>
    <xf numFmtId="3" fontId="38" fillId="0" borderId="50" xfId="0" applyNumberFormat="1" applyFont="1" applyBorder="1" applyAlignment="1" applyProtection="1">
      <alignment horizontal="right" vertical="center" wrapText="1" indent="15"/>
      <protection/>
    </xf>
    <xf numFmtId="3" fontId="38" fillId="0" borderId="48" xfId="0" applyNumberFormat="1" applyFont="1" applyBorder="1" applyAlignment="1" applyProtection="1">
      <alignment horizontal="right" vertical="center" wrapText="1" indent="15"/>
      <protection/>
    </xf>
    <xf numFmtId="0" fontId="39" fillId="0" borderId="48" xfId="0" applyFont="1" applyBorder="1" applyAlignment="1" applyProtection="1">
      <alignment horizontal="right" vertical="center" wrapText="1" indent="1"/>
      <protection/>
    </xf>
    <xf numFmtId="3" fontId="39" fillId="0" borderId="50" xfId="0" applyNumberFormat="1" applyFont="1" applyBorder="1" applyAlignment="1" applyProtection="1">
      <alignment horizontal="right" vertical="center" wrapText="1" indent="1"/>
      <protection/>
    </xf>
    <xf numFmtId="3" fontId="39" fillId="0" borderId="51" xfId="0" applyNumberFormat="1" applyFont="1" applyBorder="1" applyAlignment="1" applyProtection="1">
      <alignment horizontal="right" vertical="center" indent="1"/>
      <protection/>
    </xf>
    <xf numFmtId="3" fontId="39" fillId="0" borderId="48" xfId="0" applyNumberFormat="1" applyFont="1" applyBorder="1" applyAlignment="1" applyProtection="1">
      <alignment horizontal="right" vertical="center" indent="1"/>
      <protection/>
    </xf>
    <xf numFmtId="0" fontId="38" fillId="0" borderId="52" xfId="42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right" vertical="center" wrapText="1" indent="1"/>
      <protection/>
    </xf>
    <xf numFmtId="3" fontId="39" fillId="0" borderId="54" xfId="0" applyNumberFormat="1" applyFont="1" applyBorder="1" applyAlignment="1" applyProtection="1">
      <alignment horizontal="right" vertical="center" wrapText="1" indent="1"/>
      <protection/>
    </xf>
    <xf numFmtId="3" fontId="39" fillId="0" borderId="55" xfId="0" applyNumberFormat="1" applyFont="1" applyBorder="1" applyAlignment="1" applyProtection="1">
      <alignment horizontal="right" vertical="center" indent="1"/>
      <protection/>
    </xf>
    <xf numFmtId="3" fontId="39" fillId="0" borderId="53" xfId="0" applyNumberFormat="1" applyFont="1" applyBorder="1" applyAlignment="1" applyProtection="1">
      <alignment horizontal="right" vertical="center" indent="1"/>
      <protection/>
    </xf>
    <xf numFmtId="0" fontId="38" fillId="0" borderId="56" xfId="42" applyFont="1" applyBorder="1" applyAlignment="1" applyProtection="1">
      <alignment horizontal="center" vertical="center"/>
      <protection/>
    </xf>
    <xf numFmtId="3" fontId="39" fillId="0" borderId="57" xfId="0" applyNumberFormat="1" applyFont="1" applyBorder="1" applyAlignment="1" applyProtection="1">
      <alignment horizontal="right" vertical="center" wrapText="1" indent="1"/>
      <protection/>
    </xf>
    <xf numFmtId="3" fontId="39" fillId="0" borderId="58" xfId="0" applyNumberFormat="1" applyFont="1" applyBorder="1" applyAlignment="1" applyProtection="1">
      <alignment horizontal="right" vertical="center" indent="1"/>
      <protection/>
    </xf>
    <xf numFmtId="3" fontId="39" fillId="0" borderId="59" xfId="0" applyNumberFormat="1" applyFont="1" applyBorder="1" applyAlignment="1" applyProtection="1">
      <alignment horizontal="right" vertical="center" indent="1"/>
      <protection/>
    </xf>
    <xf numFmtId="3" fontId="39" fillId="0" borderId="48" xfId="0" applyNumberFormat="1" applyFont="1" applyBorder="1" applyAlignment="1" applyProtection="1">
      <alignment horizontal="right" vertical="center" wrapText="1" indent="1"/>
      <protection/>
    </xf>
    <xf numFmtId="3" fontId="39" fillId="0" borderId="53" xfId="0" applyNumberFormat="1" applyFont="1" applyBorder="1" applyAlignment="1" applyProtection="1">
      <alignment horizontal="right" vertical="center" wrapText="1" indent="1"/>
      <protection/>
    </xf>
    <xf numFmtId="0" fontId="4" fillId="0" borderId="0" xfId="0" applyFont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99" fillId="34" borderId="0" xfId="0" applyFont="1" applyFill="1" applyAlignment="1" applyProtection="1">
      <alignment/>
      <protection/>
    </xf>
    <xf numFmtId="0" fontId="41" fillId="34" borderId="0" xfId="0" applyFont="1" applyFill="1" applyAlignment="1" applyProtection="1">
      <alignment/>
      <protection/>
    </xf>
    <xf numFmtId="0" fontId="100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 horizontal="right"/>
      <protection/>
    </xf>
    <xf numFmtId="0" fontId="41" fillId="33" borderId="10" xfId="42" applyFont="1" applyFill="1" applyBorder="1" applyAlignment="1" applyProtection="1">
      <alignment horizontal="center" vertical="center" wrapText="1"/>
      <protection/>
    </xf>
    <xf numFmtId="0" fontId="41" fillId="33" borderId="14" xfId="42" applyFont="1" applyFill="1" applyBorder="1" applyAlignment="1" applyProtection="1">
      <alignment horizontal="center" vertical="center" wrapText="1"/>
      <protection/>
    </xf>
    <xf numFmtId="0" fontId="43" fillId="33" borderId="15" xfId="42" applyFont="1" applyFill="1" applyBorder="1" applyAlignment="1" applyProtection="1">
      <alignment horizontal="center" vertical="center" wrapText="1"/>
      <protection/>
    </xf>
    <xf numFmtId="0" fontId="43" fillId="33" borderId="16" xfId="42" applyFont="1" applyFill="1" applyBorder="1" applyAlignment="1" applyProtection="1">
      <alignment horizontal="center" vertical="center" wrapText="1"/>
      <protection/>
    </xf>
    <xf numFmtId="49" fontId="101" fillId="35" borderId="17" xfId="0" applyNumberFormat="1" applyFont="1" applyFill="1" applyBorder="1" applyAlignment="1" applyProtection="1">
      <alignment horizontal="center" vertical="top" wrapText="1"/>
      <protection/>
    </xf>
    <xf numFmtId="0" fontId="101" fillId="35" borderId="15" xfId="0" applyFont="1" applyFill="1" applyBorder="1" applyAlignment="1" applyProtection="1">
      <alignment vertical="top" wrapText="1"/>
      <protection/>
    </xf>
    <xf numFmtId="3" fontId="101" fillId="35" borderId="15" xfId="0" applyNumberFormat="1" applyFont="1" applyFill="1" applyBorder="1" applyAlignment="1" applyProtection="1">
      <alignment horizontal="right" vertical="top" wrapText="1"/>
      <protection locked="0"/>
    </xf>
    <xf numFmtId="3" fontId="101" fillId="35" borderId="16" xfId="0" applyNumberFormat="1" applyFont="1" applyFill="1" applyBorder="1" applyAlignment="1" applyProtection="1">
      <alignment horizontal="right" vertical="top"/>
      <protection locked="0"/>
    </xf>
    <xf numFmtId="49" fontId="41" fillId="0" borderId="17" xfId="0" applyNumberFormat="1" applyFont="1" applyBorder="1" applyAlignment="1" applyProtection="1">
      <alignment horizontal="center" vertical="top" wrapText="1"/>
      <protection/>
    </xf>
    <xf numFmtId="0" fontId="41" fillId="0" borderId="15" xfId="0" applyFont="1" applyBorder="1" applyAlignment="1" applyProtection="1">
      <alignment vertical="top" wrapText="1"/>
      <protection/>
    </xf>
    <xf numFmtId="3" fontId="41" fillId="0" borderId="15" xfId="0" applyNumberFormat="1" applyFont="1" applyBorder="1" applyAlignment="1" applyProtection="1">
      <alignment horizontal="right" vertical="top" wrapText="1"/>
      <protection locked="0"/>
    </xf>
    <xf numFmtId="3" fontId="41" fillId="0" borderId="16" xfId="0" applyNumberFormat="1" applyFont="1" applyBorder="1" applyAlignment="1" applyProtection="1">
      <alignment horizontal="right" vertical="top"/>
      <protection locked="0"/>
    </xf>
    <xf numFmtId="49" fontId="43" fillId="0" borderId="17" xfId="0" applyNumberFormat="1" applyFont="1" applyBorder="1" applyAlignment="1" applyProtection="1">
      <alignment horizontal="center" vertical="top" wrapText="1"/>
      <protection/>
    </xf>
    <xf numFmtId="0" fontId="43" fillId="0" borderId="15" xfId="0" applyFont="1" applyBorder="1" applyAlignment="1" applyProtection="1">
      <alignment vertical="top" wrapText="1"/>
      <protection/>
    </xf>
    <xf numFmtId="3" fontId="43" fillId="0" borderId="15" xfId="0" applyNumberFormat="1" applyFont="1" applyBorder="1" applyAlignment="1" applyProtection="1">
      <alignment horizontal="right" vertical="top" wrapText="1"/>
      <protection locked="0"/>
    </xf>
    <xf numFmtId="3" fontId="43" fillId="0" borderId="16" xfId="0" applyNumberFormat="1" applyFont="1" applyBorder="1" applyAlignment="1" applyProtection="1">
      <alignment horizontal="right" vertical="top"/>
      <protection locked="0"/>
    </xf>
    <xf numFmtId="49" fontId="102" fillId="36" borderId="17" xfId="0" applyNumberFormat="1" applyFont="1" applyFill="1" applyBorder="1" applyAlignment="1" applyProtection="1">
      <alignment horizontal="center" vertical="top" wrapText="1"/>
      <protection/>
    </xf>
    <xf numFmtId="0" fontId="102" fillId="36" borderId="15" xfId="0" applyFont="1" applyFill="1" applyBorder="1" applyAlignment="1" applyProtection="1">
      <alignment vertical="top" wrapText="1"/>
      <protection/>
    </xf>
    <xf numFmtId="3" fontId="102" fillId="0" borderId="15" xfId="0" applyNumberFormat="1" applyFont="1" applyBorder="1" applyAlignment="1" applyProtection="1">
      <alignment horizontal="right" vertical="top" wrapText="1"/>
      <protection locked="0"/>
    </xf>
    <xf numFmtId="3" fontId="103" fillId="0" borderId="15" xfId="0" applyNumberFormat="1" applyFont="1" applyBorder="1" applyAlignment="1" applyProtection="1">
      <alignment horizontal="right" vertical="top" wrapText="1"/>
      <protection locked="0"/>
    </xf>
    <xf numFmtId="3" fontId="103" fillId="0" borderId="16" xfId="0" applyNumberFormat="1" applyFont="1" applyBorder="1" applyAlignment="1" applyProtection="1">
      <alignment horizontal="right" vertical="top" wrapText="1"/>
      <protection locked="0"/>
    </xf>
    <xf numFmtId="3" fontId="101" fillId="35" borderId="16" xfId="0" applyNumberFormat="1" applyFont="1" applyFill="1" applyBorder="1" applyAlignment="1" applyProtection="1">
      <alignment horizontal="right" vertical="top" wrapText="1"/>
      <protection locked="0"/>
    </xf>
    <xf numFmtId="3" fontId="43" fillId="0" borderId="16" xfId="0" applyNumberFormat="1" applyFont="1" applyBorder="1" applyAlignment="1" applyProtection="1">
      <alignment horizontal="right" vertical="top" wrapText="1"/>
      <protection locked="0"/>
    </xf>
    <xf numFmtId="49" fontId="104" fillId="0" borderId="15" xfId="0" applyNumberFormat="1" applyFont="1" applyBorder="1" applyAlignment="1" applyProtection="1">
      <alignment horizontal="right" vertical="top" wrapText="1"/>
      <protection locked="0"/>
    </xf>
    <xf numFmtId="49" fontId="104" fillId="0" borderId="16" xfId="0" applyNumberFormat="1" applyFont="1" applyBorder="1" applyAlignment="1" applyProtection="1">
      <alignment horizontal="right" vertical="top" wrapText="1"/>
      <protection locked="0"/>
    </xf>
    <xf numFmtId="3" fontId="48" fillId="0" borderId="15" xfId="0" applyNumberFormat="1" applyFont="1" applyBorder="1" applyAlignment="1" applyProtection="1">
      <alignment horizontal="right" vertical="top" wrapText="1"/>
      <protection locked="0"/>
    </xf>
    <xf numFmtId="3" fontId="48" fillId="0" borderId="16" xfId="0" applyNumberFormat="1" applyFont="1" applyBorder="1" applyAlignment="1" applyProtection="1">
      <alignment horizontal="right" vertical="top" wrapText="1"/>
      <protection locked="0"/>
    </xf>
    <xf numFmtId="3" fontId="41" fillId="0" borderId="16" xfId="0" applyNumberFormat="1" applyFont="1" applyBorder="1" applyAlignment="1" applyProtection="1">
      <alignment horizontal="right" vertical="top" wrapText="1"/>
      <protection locked="0"/>
    </xf>
    <xf numFmtId="0" fontId="43" fillId="38" borderId="15" xfId="0" applyFont="1" applyFill="1" applyBorder="1" applyAlignment="1" applyProtection="1">
      <alignment vertical="top" wrapText="1"/>
      <protection/>
    </xf>
    <xf numFmtId="0" fontId="41" fillId="0" borderId="17" xfId="0" applyFont="1" applyBorder="1" applyAlignment="1" applyProtection="1">
      <alignment horizontal="center" vertical="top" wrapText="1"/>
      <protection/>
    </xf>
    <xf numFmtId="3" fontId="4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41" fillId="34" borderId="16" xfId="0" applyNumberFormat="1" applyFont="1" applyFill="1" applyBorder="1" applyAlignment="1" applyProtection="1">
      <alignment horizontal="right" vertical="top" wrapText="1"/>
      <protection locked="0"/>
    </xf>
    <xf numFmtId="0" fontId="43" fillId="0" borderId="17" xfId="0" applyFont="1" applyBorder="1" applyAlignment="1" applyProtection="1">
      <alignment horizontal="center" vertical="top" wrapText="1"/>
      <protection/>
    </xf>
    <xf numFmtId="0" fontId="41" fillId="34" borderId="15" xfId="0" applyFont="1" applyFill="1" applyBorder="1" applyAlignment="1" applyProtection="1">
      <alignment vertical="center" wrapText="1"/>
      <protection/>
    </xf>
    <xf numFmtId="0" fontId="43" fillId="34" borderId="15" xfId="0" applyFont="1" applyFill="1" applyBorder="1" applyAlignment="1" applyProtection="1">
      <alignment vertical="center" wrapText="1"/>
      <protection/>
    </xf>
    <xf numFmtId="49" fontId="41" fillId="34" borderId="17" xfId="0" applyNumberFormat="1" applyFont="1" applyFill="1" applyBorder="1" applyAlignment="1" applyProtection="1">
      <alignment horizontal="center" vertical="top" wrapText="1"/>
      <protection/>
    </xf>
    <xf numFmtId="0" fontId="41" fillId="34" borderId="15" xfId="0" applyFont="1" applyFill="1" applyBorder="1" applyAlignment="1" applyProtection="1">
      <alignment vertical="top" wrapText="1"/>
      <protection/>
    </xf>
    <xf numFmtId="49" fontId="43" fillId="34" borderId="17" xfId="0" applyNumberFormat="1" applyFont="1" applyFill="1" applyBorder="1" applyAlignment="1" applyProtection="1">
      <alignment horizontal="center" vertical="top" wrapText="1"/>
      <protection/>
    </xf>
    <xf numFmtId="0" fontId="43" fillId="34" borderId="15" xfId="0" applyFont="1" applyFill="1" applyBorder="1" applyAlignment="1" applyProtection="1">
      <alignment vertical="top" wrapText="1"/>
      <protection/>
    </xf>
    <xf numFmtId="3" fontId="43" fillId="34" borderId="15" xfId="0" applyNumberFormat="1" applyFont="1" applyFill="1" applyBorder="1" applyAlignment="1" applyProtection="1">
      <alignment horizontal="right" vertical="top" wrapText="1"/>
      <protection locked="0"/>
    </xf>
    <xf numFmtId="3" fontId="43" fillId="34" borderId="16" xfId="0" applyNumberFormat="1" applyFont="1" applyFill="1" applyBorder="1" applyAlignment="1" applyProtection="1">
      <alignment horizontal="right" vertical="top" wrapText="1"/>
      <protection locked="0"/>
    </xf>
    <xf numFmtId="0" fontId="41" fillId="0" borderId="15" xfId="0" applyFont="1" applyBorder="1" applyAlignment="1" applyProtection="1">
      <alignment horizontal="right" vertical="top" wrapText="1"/>
      <protection locked="0"/>
    </xf>
    <xf numFmtId="0" fontId="41" fillId="0" borderId="16" xfId="0" applyFont="1" applyBorder="1" applyAlignment="1" applyProtection="1">
      <alignment horizontal="right" vertical="top" wrapText="1"/>
      <protection locked="0"/>
    </xf>
    <xf numFmtId="49" fontId="41" fillId="0" borderId="18" xfId="0" applyNumberFormat="1" applyFont="1" applyBorder="1" applyAlignment="1" applyProtection="1">
      <alignment horizontal="center" vertical="top" wrapText="1"/>
      <protection/>
    </xf>
    <xf numFmtId="0" fontId="41" fillId="0" borderId="19" xfId="0" applyFont="1" applyBorder="1" applyAlignment="1" applyProtection="1">
      <alignment vertical="top" wrapText="1"/>
      <protection/>
    </xf>
    <xf numFmtId="3" fontId="41" fillId="0" borderId="19" xfId="0" applyNumberFormat="1" applyFont="1" applyBorder="1" applyAlignment="1" applyProtection="1">
      <alignment horizontal="right" vertical="top" wrapText="1"/>
      <protection locked="0"/>
    </xf>
    <xf numFmtId="0" fontId="41" fillId="0" borderId="19" xfId="0" applyFont="1" applyBorder="1" applyAlignment="1" applyProtection="1">
      <alignment horizontal="right" vertical="top" wrapText="1"/>
      <protection locked="0"/>
    </xf>
    <xf numFmtId="0" fontId="41" fillId="0" borderId="20" xfId="0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548DD4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zoomScale="89" zoomScaleNormal="89" workbookViewId="0" topLeftCell="A1">
      <selection activeCell="C164" sqref="C164"/>
    </sheetView>
  </sheetViews>
  <sheetFormatPr defaultColWidth="9.140625" defaultRowHeight="15"/>
  <cols>
    <col min="1" max="1" width="4.57421875" style="13" customWidth="1"/>
    <col min="2" max="2" width="13.00390625" style="13" customWidth="1"/>
    <col min="3" max="3" width="61.28125" style="13" customWidth="1"/>
    <col min="4" max="6" width="13.28125" style="13" customWidth="1"/>
    <col min="7" max="7" width="15.28125" style="14" customWidth="1"/>
    <col min="8" max="12" width="9.140625" style="13" customWidth="1"/>
    <col min="13" max="16384" width="8.7109375" style="0" customWidth="1"/>
  </cols>
  <sheetData>
    <row r="1" spans="1:12" ht="15">
      <c r="A1" s="15"/>
      <c r="B1" s="16"/>
      <c r="C1" s="16"/>
      <c r="D1" s="16"/>
      <c r="E1" s="16"/>
      <c r="F1" s="17"/>
      <c r="G1" s="18"/>
      <c r="H1" s="19"/>
      <c r="I1" s="19" t="s">
        <v>0</v>
      </c>
      <c r="J1" s="20" t="s">
        <v>1</v>
      </c>
      <c r="K1" s="21"/>
      <c r="L1" s="15"/>
    </row>
    <row r="2" spans="1:12" ht="18.75">
      <c r="A2" s="15"/>
      <c r="B2" s="16"/>
      <c r="C2" s="12" t="s">
        <v>2</v>
      </c>
      <c r="D2" s="12"/>
      <c r="E2" s="12"/>
      <c r="F2" s="12"/>
      <c r="G2" s="18"/>
      <c r="H2" s="19" t="s">
        <v>3</v>
      </c>
      <c r="I2" s="19" t="s">
        <v>4</v>
      </c>
      <c r="J2" s="19" t="s">
        <v>5</v>
      </c>
      <c r="K2" s="20" t="s">
        <v>6</v>
      </c>
      <c r="L2" s="15"/>
    </row>
    <row r="3" spans="1:12" ht="15">
      <c r="A3" s="15"/>
      <c r="B3" s="22"/>
      <c r="C3" s="22"/>
      <c r="D3" s="22"/>
      <c r="E3" s="22"/>
      <c r="F3" s="22"/>
      <c r="G3" s="18"/>
      <c r="H3" s="19"/>
      <c r="I3" s="19"/>
      <c r="J3" s="19"/>
      <c r="K3" s="21"/>
      <c r="L3" s="15"/>
    </row>
    <row r="4" spans="1:12" ht="15">
      <c r="A4" s="15"/>
      <c r="B4" s="23" t="s">
        <v>7</v>
      </c>
      <c r="C4" s="24"/>
      <c r="D4" s="25"/>
      <c r="E4" s="22"/>
      <c r="F4" s="26"/>
      <c r="G4" s="18"/>
      <c r="H4" s="19"/>
      <c r="I4" s="19"/>
      <c r="J4" s="19"/>
      <c r="K4" s="21"/>
      <c r="L4" s="15"/>
    </row>
    <row r="5" spans="1:12" ht="15">
      <c r="A5" s="15"/>
      <c r="B5" s="27"/>
      <c r="C5" s="22"/>
      <c r="D5" s="25"/>
      <c r="E5" s="22"/>
      <c r="F5" s="26"/>
      <c r="G5" s="18"/>
      <c r="H5" s="19"/>
      <c r="I5" s="19"/>
      <c r="J5" s="19"/>
      <c r="K5" s="21"/>
      <c r="L5" s="15"/>
    </row>
    <row r="6" spans="1:12" ht="15">
      <c r="A6" s="15"/>
      <c r="B6" s="28" t="s">
        <v>8</v>
      </c>
      <c r="C6" s="24"/>
      <c r="D6" s="22"/>
      <c r="E6" s="28" t="s">
        <v>9</v>
      </c>
      <c r="F6" s="29"/>
      <c r="G6" s="18"/>
      <c r="H6" s="19"/>
      <c r="I6" s="19"/>
      <c r="J6" s="19"/>
      <c r="K6" s="21"/>
      <c r="L6" s="15"/>
    </row>
    <row r="7" spans="1:12" ht="15">
      <c r="A7" s="15"/>
      <c r="B7" s="28"/>
      <c r="C7" s="22"/>
      <c r="D7" s="22"/>
      <c r="E7" s="22"/>
      <c r="F7" s="26"/>
      <c r="G7" s="18"/>
      <c r="H7" s="19"/>
      <c r="I7" s="19"/>
      <c r="J7" s="19"/>
      <c r="K7" s="21"/>
      <c r="L7" s="15"/>
    </row>
    <row r="8" spans="1:12" ht="15">
      <c r="A8" s="15"/>
      <c r="B8" s="28" t="s">
        <v>10</v>
      </c>
      <c r="C8" s="30">
        <v>2017</v>
      </c>
      <c r="D8" s="22"/>
      <c r="E8" s="25"/>
      <c r="F8" s="26"/>
      <c r="G8" s="18"/>
      <c r="H8" s="19"/>
      <c r="I8" s="19"/>
      <c r="J8" s="19"/>
      <c r="K8" s="21"/>
      <c r="L8" s="15"/>
    </row>
    <row r="9" spans="1:12" ht="15">
      <c r="A9" s="15"/>
      <c r="B9" s="28"/>
      <c r="C9" s="22"/>
      <c r="D9" s="22"/>
      <c r="E9" s="25"/>
      <c r="F9" s="26"/>
      <c r="G9" s="18"/>
      <c r="H9" s="19"/>
      <c r="I9" s="19"/>
      <c r="J9" s="19"/>
      <c r="K9" s="21"/>
      <c r="L9" s="15"/>
    </row>
    <row r="10" spans="1:12" ht="39">
      <c r="A10" s="15"/>
      <c r="B10" s="31" t="s">
        <v>11</v>
      </c>
      <c r="C10" s="32"/>
      <c r="D10" s="22"/>
      <c r="E10" s="22"/>
      <c r="F10" s="26"/>
      <c r="G10" s="18"/>
      <c r="H10" s="19"/>
      <c r="I10" s="19"/>
      <c r="J10" s="19"/>
      <c r="K10" s="21"/>
      <c r="L10" s="15"/>
    </row>
    <row r="11" spans="1:12" ht="15">
      <c r="A11" s="15"/>
      <c r="B11" s="25"/>
      <c r="C11" s="22"/>
      <c r="D11" s="22"/>
      <c r="E11" s="22"/>
      <c r="F11" s="26"/>
      <c r="G11" s="18"/>
      <c r="H11" s="19"/>
      <c r="I11" s="19"/>
      <c r="J11" s="19"/>
      <c r="K11" s="21"/>
      <c r="L11" s="15"/>
    </row>
    <row r="12" spans="1:12" ht="15.75">
      <c r="A12" s="15"/>
      <c r="B12" s="33" t="s">
        <v>12</v>
      </c>
      <c r="C12" s="34"/>
      <c r="D12" s="34"/>
      <c r="E12" s="16"/>
      <c r="F12" s="16"/>
      <c r="G12" s="18"/>
      <c r="H12" s="19"/>
      <c r="I12" s="19"/>
      <c r="J12" s="19"/>
      <c r="K12" s="21"/>
      <c r="L12" s="15"/>
    </row>
    <row r="13" spans="1:12" ht="15">
      <c r="A13" s="15"/>
      <c r="B13" s="35" t="s">
        <v>13</v>
      </c>
      <c r="C13" s="35"/>
      <c r="D13" s="35"/>
      <c r="E13" s="16"/>
      <c r="F13" s="36" t="s">
        <v>14</v>
      </c>
      <c r="G13" s="18"/>
      <c r="H13" s="19"/>
      <c r="I13" s="19"/>
      <c r="J13" s="19"/>
      <c r="K13" s="21"/>
      <c r="L13" s="15"/>
    </row>
    <row r="14" spans="1:12" ht="38.25">
      <c r="A14" s="15"/>
      <c r="B14" s="11" t="s">
        <v>15</v>
      </c>
      <c r="C14" s="10" t="s">
        <v>16</v>
      </c>
      <c r="D14" s="37" t="s">
        <v>17</v>
      </c>
      <c r="E14" s="37" t="s">
        <v>18</v>
      </c>
      <c r="F14" s="38" t="s">
        <v>19</v>
      </c>
      <c r="G14" s="18"/>
      <c r="H14" s="19"/>
      <c r="I14" s="19"/>
      <c r="J14" s="19"/>
      <c r="K14" s="21"/>
      <c r="L14" s="15"/>
    </row>
    <row r="15" spans="1:12" ht="63.75">
      <c r="A15" s="15"/>
      <c r="B15" s="11"/>
      <c r="C15" s="10"/>
      <c r="D15" s="39" t="s">
        <v>20</v>
      </c>
      <c r="E15" s="39"/>
      <c r="F15" s="40" t="s">
        <v>21</v>
      </c>
      <c r="G15" s="18"/>
      <c r="H15" s="19"/>
      <c r="I15" s="19"/>
      <c r="J15" s="19"/>
      <c r="K15" s="21"/>
      <c r="L15" s="15"/>
    </row>
    <row r="16" spans="1:12" ht="15">
      <c r="A16" s="41"/>
      <c r="B16" s="42">
        <v>0</v>
      </c>
      <c r="C16" s="43" t="s">
        <v>22</v>
      </c>
      <c r="D16" s="44">
        <f>+D17+D18+D20+D22+D24+D28+D31</f>
        <v>0</v>
      </c>
      <c r="E16" s="44">
        <f>+E17+E18+E20+E22+E24+E28+E31</f>
        <v>0</v>
      </c>
      <c r="F16" s="45">
        <f>+F17+F18+F20+F22+F24+F28+F31</f>
        <v>0</v>
      </c>
      <c r="G16" s="18"/>
      <c r="H16" s="19" t="str">
        <f>IF(D16=SUM(D17:D18,D20,D22,D24,D28,D31),"OK","ΣΦΑΛΜΑ")</f>
        <v>OK</v>
      </c>
      <c r="I16" s="19" t="str">
        <f>IF(E16=SUM(E17:E18,E20,E22,E24,E28,E31),"OK","ΣΦΑΛΜΑ")</f>
        <v>OK</v>
      </c>
      <c r="J16" s="19" t="str">
        <f>IF(F16=SUM(F17:F18,F20,F22,F24,F28,F31),"OK","ΣΦΑΛΜΑ")</f>
        <v>OK</v>
      </c>
      <c r="K16" s="46" t="s">
        <v>23</v>
      </c>
      <c r="L16" s="15"/>
    </row>
    <row r="17" spans="1:12" ht="15">
      <c r="A17" s="47"/>
      <c r="B17" s="48" t="s">
        <v>24</v>
      </c>
      <c r="C17" s="49" t="s">
        <v>25</v>
      </c>
      <c r="D17" s="50"/>
      <c r="E17" s="50"/>
      <c r="F17" s="51"/>
      <c r="G17" s="18"/>
      <c r="H17" s="19"/>
      <c r="I17" s="19"/>
      <c r="J17" s="19"/>
      <c r="K17" s="21"/>
      <c r="L17" s="15"/>
    </row>
    <row r="18" spans="1:12" ht="15">
      <c r="A18" s="47"/>
      <c r="B18" s="48" t="s">
        <v>26</v>
      </c>
      <c r="C18" s="49" t="s">
        <v>27</v>
      </c>
      <c r="D18" s="50"/>
      <c r="E18" s="50"/>
      <c r="F18" s="51"/>
      <c r="G18" s="18"/>
      <c r="H18" s="19" t="str">
        <f>IF(D18&gt;=D19,"OK","ΣΦΑΛΜΑ")</f>
        <v>OK</v>
      </c>
      <c r="I18" s="19" t="str">
        <f>IF(E18&gt;=E19,"OK","ΣΦΑΛΜΑ")</f>
        <v>OK</v>
      </c>
      <c r="J18" s="19" t="str">
        <f>IF(F18&gt;=F19,"OK","ΣΦΑΛΜΑ")</f>
        <v>OK</v>
      </c>
      <c r="K18" s="21" t="s">
        <v>28</v>
      </c>
      <c r="L18" s="15"/>
    </row>
    <row r="19" spans="1:12" ht="15">
      <c r="A19" s="52"/>
      <c r="B19" s="53" t="s">
        <v>29</v>
      </c>
      <c r="C19" s="54" t="s">
        <v>30</v>
      </c>
      <c r="D19" s="55"/>
      <c r="E19" s="55"/>
      <c r="F19" s="56"/>
      <c r="G19" s="18"/>
      <c r="H19" s="19"/>
      <c r="I19" s="19"/>
      <c r="J19" s="19"/>
      <c r="K19" s="21"/>
      <c r="L19" s="15"/>
    </row>
    <row r="20" spans="1:12" ht="15">
      <c r="A20" s="47"/>
      <c r="B20" s="48" t="s">
        <v>31</v>
      </c>
      <c r="C20" s="49" t="s">
        <v>32</v>
      </c>
      <c r="D20" s="50"/>
      <c r="E20" s="50"/>
      <c r="F20" s="51"/>
      <c r="G20" s="18"/>
      <c r="H20" s="19" t="str">
        <f>IF(D20&gt;=D21,"OK","ΣΦΑΛΜΑ")</f>
        <v>OK</v>
      </c>
      <c r="I20" s="19" t="str">
        <f>IF(E20&gt;=E21,"OK","ΣΦΑΛΜΑ")</f>
        <v>OK</v>
      </c>
      <c r="J20" s="19" t="str">
        <f>IF(F20&gt;=F21,"OK","ΣΦΑΛΜΑ")</f>
        <v>OK</v>
      </c>
      <c r="K20" s="46" t="s">
        <v>33</v>
      </c>
      <c r="L20" s="15"/>
    </row>
    <row r="21" spans="1:12" ht="15">
      <c r="A21" s="52"/>
      <c r="B21" s="53" t="s">
        <v>34</v>
      </c>
      <c r="C21" s="54" t="s">
        <v>35</v>
      </c>
      <c r="D21" s="55"/>
      <c r="E21" s="55"/>
      <c r="F21" s="56"/>
      <c r="G21" s="18"/>
      <c r="H21" s="19"/>
      <c r="I21" s="19"/>
      <c r="J21" s="19"/>
      <c r="K21" s="21"/>
      <c r="L21" s="15"/>
    </row>
    <row r="22" spans="1:12" ht="15">
      <c r="A22" s="47"/>
      <c r="B22" s="48" t="s">
        <v>36</v>
      </c>
      <c r="C22" s="49" t="s">
        <v>37</v>
      </c>
      <c r="D22" s="50"/>
      <c r="E22" s="50"/>
      <c r="F22" s="51"/>
      <c r="G22" s="18"/>
      <c r="H22" s="19" t="str">
        <f>IF(D22&gt;=SUM(D23:D23),"OK","ΣΦΑΛΜΑ")</f>
        <v>OK</v>
      </c>
      <c r="I22" s="19" t="str">
        <f>IF(E22&gt;=SUM(E23:E23),"OK","ΣΦΑΛΜΑ")</f>
        <v>OK</v>
      </c>
      <c r="J22" s="19" t="str">
        <f>IF(F22&gt;=SUM(F23:F23),"OK","ΣΦΑΛΜΑ")</f>
        <v>OK</v>
      </c>
      <c r="K22" s="46" t="s">
        <v>38</v>
      </c>
      <c r="L22" s="15"/>
    </row>
    <row r="23" spans="1:12" ht="15">
      <c r="A23" s="52"/>
      <c r="B23" s="53" t="s">
        <v>39</v>
      </c>
      <c r="C23" s="54" t="s">
        <v>40</v>
      </c>
      <c r="D23" s="55"/>
      <c r="E23" s="55"/>
      <c r="F23" s="56"/>
      <c r="G23" s="18"/>
      <c r="H23" s="19"/>
      <c r="I23" s="19"/>
      <c r="J23" s="19"/>
      <c r="K23" s="21"/>
      <c r="L23" s="15"/>
    </row>
    <row r="24" spans="1:12" ht="15">
      <c r="A24" s="47"/>
      <c r="B24" s="48" t="s">
        <v>41</v>
      </c>
      <c r="C24" s="49" t="s">
        <v>42</v>
      </c>
      <c r="D24" s="50">
        <f>D25+D26+D27</f>
        <v>0</v>
      </c>
      <c r="E24" s="50">
        <f>E25+E26+E27</f>
        <v>0</v>
      </c>
      <c r="F24" s="51">
        <f>F25+F26+F27</f>
        <v>0</v>
      </c>
      <c r="G24" s="18"/>
      <c r="H24" s="19" t="str">
        <f>IF(D24=SUM(D25,D26:D27),"OK","ΣΦΑΛΜΑ")</f>
        <v>OK</v>
      </c>
      <c r="I24" s="19" t="str">
        <f>IF(E24=SUM(E25,E26:E27),"OK","ΣΦΑΛΜΑ")</f>
        <v>OK</v>
      </c>
      <c r="J24" s="19" t="str">
        <f>IF(F24=SUM(F25,F26:F27),"OK","ΣΦΑΛΜΑ")</f>
        <v>OK</v>
      </c>
      <c r="K24" s="46" t="s">
        <v>43</v>
      </c>
      <c r="L24" s="15"/>
    </row>
    <row r="25" spans="1:12" ht="15">
      <c r="A25" s="47"/>
      <c r="B25" s="48" t="s">
        <v>44</v>
      </c>
      <c r="C25" s="54" t="s">
        <v>45</v>
      </c>
      <c r="D25" s="55"/>
      <c r="E25" s="55"/>
      <c r="F25" s="56"/>
      <c r="G25" s="18"/>
      <c r="H25" s="19"/>
      <c r="I25" s="19"/>
      <c r="J25" s="19"/>
      <c r="K25" s="46"/>
      <c r="L25" s="15"/>
    </row>
    <row r="26" spans="1:12" ht="15">
      <c r="A26" s="47"/>
      <c r="B26" s="48" t="s">
        <v>46</v>
      </c>
      <c r="C26" s="54" t="s">
        <v>47</v>
      </c>
      <c r="D26" s="55"/>
      <c r="E26" s="50"/>
      <c r="F26" s="51"/>
      <c r="G26" s="18"/>
      <c r="H26" s="19"/>
      <c r="I26" s="19"/>
      <c r="J26" s="19"/>
      <c r="K26" s="21"/>
      <c r="L26" s="15"/>
    </row>
    <row r="27" spans="1:12" ht="15">
      <c r="A27" s="47"/>
      <c r="B27" s="48" t="s">
        <v>48</v>
      </c>
      <c r="C27" s="54" t="s">
        <v>49</v>
      </c>
      <c r="D27" s="55"/>
      <c r="E27" s="50"/>
      <c r="F27" s="51"/>
      <c r="G27" s="18"/>
      <c r="H27" s="19"/>
      <c r="I27" s="19"/>
      <c r="J27" s="19"/>
      <c r="K27" s="21"/>
      <c r="L27" s="15"/>
    </row>
    <row r="28" spans="1:12" ht="15">
      <c r="A28" s="47"/>
      <c r="B28" s="48" t="s">
        <v>50</v>
      </c>
      <c r="C28" s="49" t="s">
        <v>51</v>
      </c>
      <c r="D28" s="50"/>
      <c r="E28" s="50"/>
      <c r="F28" s="51"/>
      <c r="G28" s="18"/>
      <c r="H28" s="19" t="str">
        <f>IF(D28&gt;=SUM(D29:D30),"OK","ΣΦΑΛΜΑ")</f>
        <v>OK</v>
      </c>
      <c r="I28" s="19" t="str">
        <f>IF(E28&gt;=SUM(E29:E30),"OK","ΣΦΑΛΜΑ")</f>
        <v>OK</v>
      </c>
      <c r="J28" s="19" t="str">
        <f>IF(F28&gt;=SUM(F29:F30),"OK","ΣΦΑΛΜΑ")</f>
        <v>OK</v>
      </c>
      <c r="K28" s="46" t="s">
        <v>52</v>
      </c>
      <c r="L28" s="15"/>
    </row>
    <row r="29" spans="1:12" ht="15">
      <c r="A29" s="47"/>
      <c r="B29" s="53" t="s">
        <v>53</v>
      </c>
      <c r="C29" s="54" t="s">
        <v>54</v>
      </c>
      <c r="D29" s="55"/>
      <c r="E29" s="55"/>
      <c r="F29" s="56"/>
      <c r="G29" s="18"/>
      <c r="H29" s="19"/>
      <c r="I29" s="19"/>
      <c r="J29" s="19"/>
      <c r="K29" s="46"/>
      <c r="L29" s="15"/>
    </row>
    <row r="30" spans="1:12" ht="15">
      <c r="A30" s="47"/>
      <c r="B30" s="53" t="s">
        <v>55</v>
      </c>
      <c r="C30" s="54" t="s">
        <v>56</v>
      </c>
      <c r="D30" s="50"/>
      <c r="E30" s="50"/>
      <c r="F30" s="51"/>
      <c r="G30" s="18"/>
      <c r="H30" s="19"/>
      <c r="I30" s="19"/>
      <c r="J30" s="19"/>
      <c r="K30" s="21"/>
      <c r="L30" s="15"/>
    </row>
    <row r="31" spans="1:12" ht="15">
      <c r="A31" s="47"/>
      <c r="B31" s="48" t="s">
        <v>57</v>
      </c>
      <c r="C31" s="49" t="s">
        <v>58</v>
      </c>
      <c r="D31" s="50"/>
      <c r="E31" s="50"/>
      <c r="F31" s="51"/>
      <c r="G31" s="18"/>
      <c r="H31" s="19" t="str">
        <f>IF(D31&gt;=D33+D32,"OK","ΣΦΑΛΜΑ")</f>
        <v>OK</v>
      </c>
      <c r="I31" s="19" t="str">
        <f>IF(E31&gt;=E33+E32,"OK","ΣΦΑΛΜΑ")</f>
        <v>OK</v>
      </c>
      <c r="J31" s="19" t="str">
        <f>IF(F31&gt;=F33+F32,"OK","ΣΦΑΛΜΑ")</f>
        <v>OK</v>
      </c>
      <c r="K31" s="46" t="s">
        <v>59</v>
      </c>
      <c r="L31" s="15"/>
    </row>
    <row r="32" spans="1:12" ht="25.5">
      <c r="A32" s="47"/>
      <c r="B32" s="53" t="s">
        <v>60</v>
      </c>
      <c r="C32" s="54" t="s">
        <v>61</v>
      </c>
      <c r="D32" s="55"/>
      <c r="E32" s="55"/>
      <c r="F32" s="56"/>
      <c r="G32" s="18"/>
      <c r="H32" s="19"/>
      <c r="I32" s="19"/>
      <c r="J32" s="19"/>
      <c r="K32" s="46"/>
      <c r="L32" s="15"/>
    </row>
    <row r="33" spans="1:12" ht="15">
      <c r="A33" s="47"/>
      <c r="B33" s="57" t="s">
        <v>62</v>
      </c>
      <c r="C33" s="58" t="s">
        <v>63</v>
      </c>
      <c r="D33" s="59"/>
      <c r="E33" s="60"/>
      <c r="F33" s="61"/>
      <c r="G33" s="62" t="s">
        <v>64</v>
      </c>
      <c r="H33" s="19"/>
      <c r="I33" s="19"/>
      <c r="J33" s="19"/>
      <c r="K33" s="21"/>
      <c r="L33" s="15"/>
    </row>
    <row r="34" spans="1:12" ht="15">
      <c r="A34" s="47"/>
      <c r="B34" s="53"/>
      <c r="C34" s="54"/>
      <c r="D34" s="55"/>
      <c r="E34" s="55"/>
      <c r="F34" s="56"/>
      <c r="G34" s="18"/>
      <c r="H34" s="19"/>
      <c r="I34" s="19"/>
      <c r="J34" s="19"/>
      <c r="K34" s="21"/>
      <c r="L34" s="15"/>
    </row>
    <row r="35" spans="1:12" ht="15">
      <c r="A35" s="41"/>
      <c r="B35" s="42" t="s">
        <v>65</v>
      </c>
      <c r="C35" s="43" t="s">
        <v>66</v>
      </c>
      <c r="D35" s="44">
        <f>+D36+D37+D47+D61+D62+D63</f>
        <v>0</v>
      </c>
      <c r="E35" s="44">
        <f>+E36+E37+E47+E61+E62+E63</f>
        <v>0</v>
      </c>
      <c r="F35" s="63">
        <f>+F36+F37+F47+F61+F62+F63</f>
        <v>0</v>
      </c>
      <c r="G35" s="18"/>
      <c r="H35" s="19" t="str">
        <f>IF(D35=SUM(D36:D37,D47,D61:D63),"OK","ΣΦΑΛΜΑ")</f>
        <v>OK</v>
      </c>
      <c r="I35" s="19" t="str">
        <f>IF(E35=SUM(E36:E37,E47,E61:E63),"OK","ΣΦΑΛΜΑ")</f>
        <v>OK</v>
      </c>
      <c r="J35" s="19" t="str">
        <f>IF(F35=SUM(F36:F37,F47,F61:F63),"OK","ΣΦΑΛΜΑ")</f>
        <v>OK</v>
      </c>
      <c r="K35" s="46" t="s">
        <v>67</v>
      </c>
      <c r="L35" s="15"/>
    </row>
    <row r="36" spans="1:12" ht="15">
      <c r="A36" s="47"/>
      <c r="B36" s="48" t="s">
        <v>68</v>
      </c>
      <c r="C36" s="49" t="s">
        <v>69</v>
      </c>
      <c r="D36" s="50"/>
      <c r="E36" s="50"/>
      <c r="F36" s="51"/>
      <c r="G36" s="18"/>
      <c r="H36" s="19"/>
      <c r="I36" s="19"/>
      <c r="J36" s="19"/>
      <c r="K36" s="21"/>
      <c r="L36" s="15"/>
    </row>
    <row r="37" spans="1:12" ht="15">
      <c r="A37" s="47"/>
      <c r="B37" s="48">
        <v>12</v>
      </c>
      <c r="C37" s="49" t="s">
        <v>70</v>
      </c>
      <c r="D37" s="50"/>
      <c r="E37" s="50"/>
      <c r="F37" s="51"/>
      <c r="G37" s="18"/>
      <c r="H37" s="19" t="str">
        <f>IF(D37=D38,"OK","ΣΦΑΛΜΑ")</f>
        <v>OK</v>
      </c>
      <c r="I37" s="19" t="str">
        <f>IF(E37=E38,"OK","ΣΦΑΛΜΑ")</f>
        <v>OK</v>
      </c>
      <c r="J37" s="19" t="str">
        <f>IF(F37=F38,"OK","ΣΦΑΛΜΑ")</f>
        <v>OK</v>
      </c>
      <c r="K37" s="46" t="s">
        <v>71</v>
      </c>
      <c r="L37" s="15"/>
    </row>
    <row r="38" spans="1:12" ht="15">
      <c r="A38" s="52"/>
      <c r="B38" s="53">
        <v>121</v>
      </c>
      <c r="C38" s="54" t="s">
        <v>72</v>
      </c>
      <c r="D38" s="55"/>
      <c r="E38" s="55"/>
      <c r="F38" s="64"/>
      <c r="G38" s="18"/>
      <c r="H38" s="19" t="str">
        <f>IF(D38=SUM(D39:D46),"OK","ΣΦΑΛΜΑ")</f>
        <v>OK</v>
      </c>
      <c r="I38" s="19" t="str">
        <f>IF(E38=SUM(E39:E46),"OK","ΣΦΑΛΜΑ")</f>
        <v>OK</v>
      </c>
      <c r="J38" s="19" t="str">
        <f>IF(F38=SUM(F39:F46),"OK","ΣΦΑΛΜΑ")</f>
        <v>OK</v>
      </c>
      <c r="K38" s="46" t="s">
        <v>73</v>
      </c>
      <c r="L38" s="15"/>
    </row>
    <row r="39" spans="1:12" ht="15">
      <c r="A39" s="52"/>
      <c r="B39" s="65">
        <v>1211</v>
      </c>
      <c r="C39" s="66" t="s">
        <v>74</v>
      </c>
      <c r="D39" s="67"/>
      <c r="E39" s="67"/>
      <c r="F39" s="68"/>
      <c r="G39" s="62" t="s">
        <v>64</v>
      </c>
      <c r="H39" s="19"/>
      <c r="I39" s="69"/>
      <c r="J39" s="19"/>
      <c r="K39" s="21"/>
      <c r="L39" s="15"/>
    </row>
    <row r="40" spans="1:12" ht="15">
      <c r="A40" s="52"/>
      <c r="B40" s="65">
        <v>1212</v>
      </c>
      <c r="C40" s="66" t="s">
        <v>75</v>
      </c>
      <c r="D40" s="67"/>
      <c r="E40" s="67"/>
      <c r="F40" s="68"/>
      <c r="G40" s="62" t="s">
        <v>64</v>
      </c>
      <c r="H40" s="19"/>
      <c r="I40" s="69"/>
      <c r="J40" s="19"/>
      <c r="K40" s="21"/>
      <c r="L40" s="15"/>
    </row>
    <row r="41" spans="1:12" ht="15">
      <c r="A41" s="52"/>
      <c r="B41" s="65">
        <v>1213</v>
      </c>
      <c r="C41" s="66" t="s">
        <v>76</v>
      </c>
      <c r="D41" s="67"/>
      <c r="E41" s="67"/>
      <c r="F41" s="68"/>
      <c r="G41" s="62" t="s">
        <v>64</v>
      </c>
      <c r="H41" s="19"/>
      <c r="I41" s="69"/>
      <c r="J41" s="19"/>
      <c r="K41" s="21"/>
      <c r="L41" s="15"/>
    </row>
    <row r="42" spans="1:12" ht="25.5">
      <c r="A42" s="52"/>
      <c r="B42" s="65">
        <v>1214</v>
      </c>
      <c r="C42" s="66" t="s">
        <v>77</v>
      </c>
      <c r="D42" s="67"/>
      <c r="E42" s="67"/>
      <c r="F42" s="68"/>
      <c r="G42" s="62" t="s">
        <v>64</v>
      </c>
      <c r="H42" s="19"/>
      <c r="I42" s="69"/>
      <c r="J42" s="19"/>
      <c r="K42" s="21"/>
      <c r="L42" s="15"/>
    </row>
    <row r="43" spans="1:12" ht="15">
      <c r="A43" s="52"/>
      <c r="B43" s="53" t="s">
        <v>78</v>
      </c>
      <c r="C43" s="54" t="s">
        <v>79</v>
      </c>
      <c r="D43" s="70"/>
      <c r="E43" s="70"/>
      <c r="F43" s="71"/>
      <c r="G43" s="62"/>
      <c r="H43" s="19"/>
      <c r="I43" s="69"/>
      <c r="J43" s="19"/>
      <c r="K43" s="46"/>
      <c r="L43" s="15"/>
    </row>
    <row r="44" spans="1:12" ht="15">
      <c r="A44" s="52"/>
      <c r="B44" s="65">
        <v>1216</v>
      </c>
      <c r="C44" s="66" t="s">
        <v>80</v>
      </c>
      <c r="D44" s="70"/>
      <c r="E44" s="70"/>
      <c r="F44" s="71"/>
      <c r="G44" s="62" t="s">
        <v>64</v>
      </c>
      <c r="H44" s="19"/>
      <c r="I44" s="69"/>
      <c r="J44" s="19"/>
      <c r="K44" s="46"/>
      <c r="L44" s="15"/>
    </row>
    <row r="45" spans="1:12" ht="15">
      <c r="A45" s="52"/>
      <c r="B45" s="65">
        <v>1217</v>
      </c>
      <c r="C45" s="66" t="s">
        <v>81</v>
      </c>
      <c r="D45" s="70"/>
      <c r="E45" s="70"/>
      <c r="F45" s="71"/>
      <c r="G45" s="62" t="s">
        <v>64</v>
      </c>
      <c r="H45" s="19"/>
      <c r="I45" s="69"/>
      <c r="J45" s="19"/>
      <c r="K45" s="46"/>
      <c r="L45" s="15"/>
    </row>
    <row r="46" spans="1:12" ht="15">
      <c r="A46" s="52"/>
      <c r="B46" s="65">
        <v>1219</v>
      </c>
      <c r="C46" s="66" t="s">
        <v>82</v>
      </c>
      <c r="D46" s="70"/>
      <c r="E46" s="70"/>
      <c r="F46" s="71"/>
      <c r="G46" s="62" t="s">
        <v>64</v>
      </c>
      <c r="H46" s="19"/>
      <c r="I46" s="69"/>
      <c r="J46" s="19"/>
      <c r="K46" s="46"/>
      <c r="L46" s="15"/>
    </row>
    <row r="47" spans="1:12" ht="15">
      <c r="A47" s="47"/>
      <c r="B47" s="48">
        <v>13</v>
      </c>
      <c r="C47" s="49" t="s">
        <v>83</v>
      </c>
      <c r="D47" s="50"/>
      <c r="E47" s="50"/>
      <c r="F47" s="51"/>
      <c r="G47" s="18"/>
      <c r="H47" s="19" t="str">
        <f>IF(D47=SUM(D48,D51),"OK","ΣΦΑΛΜΑ")</f>
        <v>OK</v>
      </c>
      <c r="I47" s="19" t="str">
        <f>IF(E47=SUM(E48,E51),"OK","ΣΦΑΛΜΑ")</f>
        <v>OK</v>
      </c>
      <c r="J47" s="19" t="str">
        <f>IF(F47=SUM(F48,F51),"OK","ΣΦΑΛΜΑ")</f>
        <v>OK</v>
      </c>
      <c r="K47" s="46" t="s">
        <v>84</v>
      </c>
      <c r="L47" s="15"/>
    </row>
    <row r="48" spans="1:12" ht="15">
      <c r="A48" s="52"/>
      <c r="B48" s="53">
        <v>131</v>
      </c>
      <c r="C48" s="49" t="s">
        <v>85</v>
      </c>
      <c r="D48" s="55"/>
      <c r="E48" s="55"/>
      <c r="F48" s="64"/>
      <c r="G48" s="18"/>
      <c r="H48" s="19" t="str">
        <f>IF(D48&gt;=SUM(D49:D50),"OK","ΣΦΑΛΜΑ")</f>
        <v>OK</v>
      </c>
      <c r="I48" s="19" t="str">
        <f>IF(E48&gt;=SUM(E49:E50),"OK","ΣΦΑΛΜΑ")</f>
        <v>OK</v>
      </c>
      <c r="J48" s="19" t="str">
        <f>IF(F48&gt;=SUM(F49:F50),"OK","ΣΦΑΛΜΑ")</f>
        <v>OK</v>
      </c>
      <c r="K48" s="46" t="s">
        <v>86</v>
      </c>
      <c r="L48" s="15"/>
    </row>
    <row r="49" spans="1:12" ht="15">
      <c r="A49" s="52"/>
      <c r="B49" s="53" t="s">
        <v>87</v>
      </c>
      <c r="C49" s="54" t="s">
        <v>88</v>
      </c>
      <c r="D49" s="55"/>
      <c r="E49" s="70"/>
      <c r="F49" s="71"/>
      <c r="G49" s="18"/>
      <c r="H49" s="19"/>
      <c r="I49" s="19"/>
      <c r="J49" s="19"/>
      <c r="K49" s="46"/>
      <c r="L49" s="15"/>
    </row>
    <row r="50" spans="1:12" ht="15">
      <c r="A50" s="52"/>
      <c r="B50" s="65">
        <v>1319</v>
      </c>
      <c r="C50" s="66" t="s">
        <v>89</v>
      </c>
      <c r="D50" s="55"/>
      <c r="E50" s="70"/>
      <c r="F50" s="71"/>
      <c r="G50" s="62" t="s">
        <v>64</v>
      </c>
      <c r="H50" s="19"/>
      <c r="I50" s="19"/>
      <c r="J50" s="19"/>
      <c r="K50" s="46"/>
      <c r="L50" s="15"/>
    </row>
    <row r="51" spans="1:12" ht="15">
      <c r="A51" s="52"/>
      <c r="B51" s="53">
        <v>132</v>
      </c>
      <c r="C51" s="49" t="s">
        <v>90</v>
      </c>
      <c r="D51" s="50"/>
      <c r="E51" s="50"/>
      <c r="F51" s="72"/>
      <c r="G51" s="18"/>
      <c r="H51" s="19" t="str">
        <f>IF(D51&gt;=SUM(D52:D60),"OK","ΣΦΑΛΜΑ")</f>
        <v>OK</v>
      </c>
      <c r="I51" s="19" t="str">
        <f>IF(E51&gt;=SUM(E52:E60),"OK","ΣΦΑΛΜΑ")</f>
        <v>OK</v>
      </c>
      <c r="J51" s="19" t="str">
        <f>IF(F51&gt;=SUM(F52:F60),"OK","ΣΦΑΛΜΑ")</f>
        <v>OK</v>
      </c>
      <c r="K51" s="46" t="s">
        <v>91</v>
      </c>
      <c r="L51" s="15"/>
    </row>
    <row r="52" spans="1:12" ht="15">
      <c r="A52" s="52"/>
      <c r="B52" s="53" t="s">
        <v>92</v>
      </c>
      <c r="C52" s="54" t="s">
        <v>93</v>
      </c>
      <c r="D52" s="55"/>
      <c r="E52" s="70"/>
      <c r="F52" s="71"/>
      <c r="G52" s="18"/>
      <c r="L52" s="15"/>
    </row>
    <row r="53" spans="1:12" ht="24.75" customHeight="1">
      <c r="A53" s="52"/>
      <c r="B53" s="53" t="s">
        <v>94</v>
      </c>
      <c r="C53" s="73" t="s">
        <v>95</v>
      </c>
      <c r="D53" s="55"/>
      <c r="E53" s="70"/>
      <c r="F53" s="71"/>
      <c r="G53" s="18"/>
      <c r="H53" s="19"/>
      <c r="I53" s="69"/>
      <c r="J53" s="19"/>
      <c r="K53" s="21"/>
      <c r="L53" s="15"/>
    </row>
    <row r="54" spans="1:12" ht="15">
      <c r="A54" s="52"/>
      <c r="B54" s="53" t="s">
        <v>96</v>
      </c>
      <c r="C54" s="73" t="s">
        <v>97</v>
      </c>
      <c r="D54" s="55"/>
      <c r="E54" s="70"/>
      <c r="F54" s="71"/>
      <c r="G54" s="18"/>
      <c r="H54" s="19"/>
      <c r="I54" s="69"/>
      <c r="J54" s="19"/>
      <c r="K54" s="21"/>
      <c r="L54" s="15"/>
    </row>
    <row r="55" spans="1:12" ht="15">
      <c r="A55" s="52"/>
      <c r="B55" s="53" t="s">
        <v>98</v>
      </c>
      <c r="C55" s="73" t="s">
        <v>99</v>
      </c>
      <c r="D55" s="55"/>
      <c r="E55" s="70"/>
      <c r="F55" s="71"/>
      <c r="G55" s="18"/>
      <c r="H55" s="19"/>
      <c r="I55" s="69"/>
      <c r="J55" s="19"/>
      <c r="K55" s="21"/>
      <c r="L55" s="15"/>
    </row>
    <row r="56" spans="1:12" ht="30" customHeight="1">
      <c r="A56" s="52"/>
      <c r="B56" s="65">
        <v>1325</v>
      </c>
      <c r="C56" s="66" t="s">
        <v>100</v>
      </c>
      <c r="D56" s="55"/>
      <c r="E56" s="70"/>
      <c r="F56" s="71"/>
      <c r="G56" s="62" t="s">
        <v>64</v>
      </c>
      <c r="H56" s="19"/>
      <c r="I56" s="69"/>
      <c r="J56" s="19"/>
      <c r="K56" s="21"/>
      <c r="L56" s="15"/>
    </row>
    <row r="57" spans="1:12" ht="15.75" customHeight="1">
      <c r="A57" s="52"/>
      <c r="B57" s="65" t="s">
        <v>101</v>
      </c>
      <c r="C57" s="66" t="s">
        <v>102</v>
      </c>
      <c r="D57" s="55"/>
      <c r="E57" s="70"/>
      <c r="F57" s="71"/>
      <c r="G57" s="62" t="s">
        <v>64</v>
      </c>
      <c r="H57" s="19"/>
      <c r="I57" s="69"/>
      <c r="J57" s="19"/>
      <c r="K57" s="21"/>
      <c r="L57" s="15"/>
    </row>
    <row r="58" spans="1:12" ht="22.5" customHeight="1">
      <c r="A58" s="52"/>
      <c r="B58" s="65" t="s">
        <v>103</v>
      </c>
      <c r="C58" s="66" t="s">
        <v>104</v>
      </c>
      <c r="D58" s="55"/>
      <c r="E58" s="70"/>
      <c r="F58" s="71"/>
      <c r="G58" s="62" t="s">
        <v>64</v>
      </c>
      <c r="H58" s="19"/>
      <c r="I58" s="69"/>
      <c r="J58" s="19"/>
      <c r="K58" s="21"/>
      <c r="L58" s="15"/>
    </row>
    <row r="59" spans="1:12" ht="25.5">
      <c r="A59" s="52"/>
      <c r="B59" s="53" t="s">
        <v>105</v>
      </c>
      <c r="C59" s="54" t="s">
        <v>106</v>
      </c>
      <c r="D59" s="55"/>
      <c r="E59" s="70"/>
      <c r="F59" s="71"/>
      <c r="G59" s="62"/>
      <c r="H59" s="19"/>
      <c r="I59" s="19"/>
      <c r="J59" s="19"/>
      <c r="K59" s="21"/>
      <c r="L59" s="15"/>
    </row>
    <row r="60" spans="1:12" ht="15">
      <c r="A60" s="52"/>
      <c r="B60" s="53" t="s">
        <v>107</v>
      </c>
      <c r="C60" s="54" t="s">
        <v>108</v>
      </c>
      <c r="D60" s="55"/>
      <c r="E60" s="70"/>
      <c r="F60" s="71"/>
      <c r="G60" s="18"/>
      <c r="H60" s="19"/>
      <c r="I60" s="19"/>
      <c r="J60" s="19"/>
      <c r="K60" s="21"/>
      <c r="L60" s="15"/>
    </row>
    <row r="61" spans="1:12" ht="15">
      <c r="A61" s="47"/>
      <c r="B61" s="74">
        <v>14</v>
      </c>
      <c r="C61" s="49" t="s">
        <v>109</v>
      </c>
      <c r="D61" s="50"/>
      <c r="E61" s="50"/>
      <c r="F61" s="51"/>
      <c r="G61" s="18"/>
      <c r="H61" s="19"/>
      <c r="I61" s="19"/>
      <c r="J61" s="19"/>
      <c r="K61" s="21"/>
      <c r="L61" s="15"/>
    </row>
    <row r="62" spans="1:12" ht="15">
      <c r="A62" s="47"/>
      <c r="B62" s="74" t="s">
        <v>110</v>
      </c>
      <c r="C62" s="49" t="s">
        <v>111</v>
      </c>
      <c r="D62" s="50"/>
      <c r="E62" s="50"/>
      <c r="F62" s="51"/>
      <c r="G62" s="18"/>
      <c r="H62" s="19"/>
      <c r="I62" s="19"/>
      <c r="J62" s="19"/>
      <c r="K62" s="21"/>
      <c r="L62" s="15"/>
    </row>
    <row r="63" spans="1:12" ht="15">
      <c r="A63" s="47"/>
      <c r="B63" s="74" t="s">
        <v>112</v>
      </c>
      <c r="C63" s="49" t="s">
        <v>113</v>
      </c>
      <c r="D63" s="50"/>
      <c r="E63" s="50"/>
      <c r="F63" s="51"/>
      <c r="G63" s="18"/>
      <c r="H63" s="19"/>
      <c r="I63" s="19"/>
      <c r="J63" s="19"/>
      <c r="K63" s="21"/>
      <c r="L63" s="15"/>
    </row>
    <row r="64" spans="1:12" ht="30">
      <c r="A64" s="41"/>
      <c r="B64" s="42">
        <v>2</v>
      </c>
      <c r="C64" s="43" t="s">
        <v>114</v>
      </c>
      <c r="D64" s="44">
        <f>+D65+D67</f>
        <v>0</v>
      </c>
      <c r="E64" s="44">
        <f>+E65+E67</f>
        <v>0</v>
      </c>
      <c r="F64" s="63">
        <f>+F65+F67</f>
        <v>0</v>
      </c>
      <c r="G64" s="18"/>
      <c r="H64" s="19" t="str">
        <f>IF(D64=SUM(D65,D67),"OK","ΣΦΑΛΜΑ")</f>
        <v>OK</v>
      </c>
      <c r="I64" s="19" t="str">
        <f>IF(E64=SUM(E65,E67),"OK","ΣΦΑΛΜΑ")</f>
        <v>OK</v>
      </c>
      <c r="J64" s="19" t="str">
        <f>IF(F64=SUM(F65,F67),"OK","ΣΦΑΛΜΑ")</f>
        <v>OK</v>
      </c>
      <c r="K64" s="46" t="s">
        <v>115</v>
      </c>
      <c r="L64" s="15"/>
    </row>
    <row r="65" spans="1:12" ht="15">
      <c r="A65" s="41"/>
      <c r="B65" s="74" t="s">
        <v>116</v>
      </c>
      <c r="C65" s="49" t="s">
        <v>117</v>
      </c>
      <c r="D65" s="75"/>
      <c r="E65" s="75"/>
      <c r="F65" s="76"/>
      <c r="G65" s="18"/>
      <c r="H65" s="19"/>
      <c r="I65" s="19"/>
      <c r="J65" s="19"/>
      <c r="K65" s="21"/>
      <c r="L65" s="15"/>
    </row>
    <row r="66" spans="1:12" ht="15">
      <c r="A66" s="41"/>
      <c r="B66" s="77">
        <v>2111</v>
      </c>
      <c r="C66" s="54" t="s">
        <v>118</v>
      </c>
      <c r="D66" s="75"/>
      <c r="E66" s="75"/>
      <c r="F66" s="76"/>
      <c r="G66" s="18"/>
      <c r="H66" s="19" t="str">
        <f>IF(D65&gt;=D66,"OK","ΣΦΑΛΜΑ")</f>
        <v>OK</v>
      </c>
      <c r="I66" s="19" t="str">
        <f>IF(E65&gt;=E66,"OK","ΣΦΑΛΜΑ")</f>
        <v>OK</v>
      </c>
      <c r="J66" s="19" t="str">
        <f>IF(F65&gt;=F66,"OK","ΣΦΑΛΜΑ")</f>
        <v>OK</v>
      </c>
      <c r="K66" s="46" t="s">
        <v>119</v>
      </c>
      <c r="L66" s="15"/>
    </row>
    <row r="67" spans="1:12" ht="15">
      <c r="A67" s="41"/>
      <c r="B67" s="74">
        <v>22</v>
      </c>
      <c r="C67" s="49" t="s">
        <v>120</v>
      </c>
      <c r="D67" s="75"/>
      <c r="E67" s="75"/>
      <c r="F67" s="76"/>
      <c r="G67" s="18"/>
      <c r="H67" s="19"/>
      <c r="I67" s="19"/>
      <c r="J67" s="19"/>
      <c r="K67" s="21"/>
      <c r="L67" s="15"/>
    </row>
    <row r="68" spans="1:12" ht="15">
      <c r="A68" s="41"/>
      <c r="B68" s="42">
        <v>3</v>
      </c>
      <c r="C68" s="43" t="s">
        <v>121</v>
      </c>
      <c r="D68" s="44">
        <f>+D69+D70</f>
        <v>0</v>
      </c>
      <c r="E68" s="44">
        <f>+E69+E70</f>
        <v>0</v>
      </c>
      <c r="F68" s="63">
        <f>+F69+F70</f>
        <v>0</v>
      </c>
      <c r="G68" s="18"/>
      <c r="H68" s="19" t="str">
        <f>IF(D68=SUM(D69:D70),"OK","ΣΦΑΛΜΑ")</f>
        <v>OK</v>
      </c>
      <c r="I68" s="19" t="str">
        <f>IF(E68=SUM(E69:E70),"OK","ΣΦΑΛΜΑ")</f>
        <v>OK</v>
      </c>
      <c r="J68" s="19" t="str">
        <f>IF(F68=SUM(F69:F70),"OK","ΣΦΑΛΜΑ")</f>
        <v>OK</v>
      </c>
      <c r="K68" s="46" t="s">
        <v>122</v>
      </c>
      <c r="L68" s="15"/>
    </row>
    <row r="69" spans="1:12" ht="15">
      <c r="A69" s="47"/>
      <c r="B69" s="48">
        <v>31</v>
      </c>
      <c r="C69" s="49" t="s">
        <v>123</v>
      </c>
      <c r="D69" s="50"/>
      <c r="E69" s="50"/>
      <c r="F69" s="51"/>
      <c r="G69" s="18"/>
      <c r="H69" s="19"/>
      <c r="I69" s="19"/>
      <c r="J69" s="19"/>
      <c r="K69" s="21"/>
      <c r="L69" s="15"/>
    </row>
    <row r="70" spans="1:12" ht="25.5">
      <c r="A70" s="47"/>
      <c r="B70" s="48">
        <v>32</v>
      </c>
      <c r="C70" s="78" t="s">
        <v>124</v>
      </c>
      <c r="D70" s="50"/>
      <c r="E70" s="50"/>
      <c r="F70" s="51"/>
      <c r="G70" s="18"/>
      <c r="H70" s="19" t="str">
        <f>IF(D70&gt;=D71,"OK","ΣΦΑΛΜΑ")</f>
        <v>OK</v>
      </c>
      <c r="I70" s="19" t="str">
        <f>IF(E70&gt;=E71,"OK","ΣΦΑΛΜΑ")</f>
        <v>OK</v>
      </c>
      <c r="J70" s="19" t="str">
        <f>IF(F70&gt;=F71,"OK","ΣΦΑΛΜΑ")</f>
        <v>OK</v>
      </c>
      <c r="K70" s="46" t="s">
        <v>125</v>
      </c>
      <c r="L70" s="15"/>
    </row>
    <row r="71" spans="1:12" ht="15">
      <c r="A71" s="47"/>
      <c r="B71" s="53" t="s">
        <v>126</v>
      </c>
      <c r="C71" s="79" t="s">
        <v>127</v>
      </c>
      <c r="D71" s="50"/>
      <c r="E71" s="50"/>
      <c r="F71" s="51"/>
      <c r="G71" s="18"/>
      <c r="H71" s="19"/>
      <c r="I71" s="19"/>
      <c r="J71" s="19"/>
      <c r="K71" s="21"/>
      <c r="L71" s="15"/>
    </row>
    <row r="72" spans="1:12" ht="30">
      <c r="A72" s="41"/>
      <c r="B72" s="42">
        <v>4</v>
      </c>
      <c r="C72" s="43" t="s">
        <v>128</v>
      </c>
      <c r="D72" s="44">
        <f>D73+D74</f>
        <v>0</v>
      </c>
      <c r="E72" s="44">
        <f>E73+E74</f>
        <v>0</v>
      </c>
      <c r="F72" s="63">
        <f>F73+F74</f>
        <v>0</v>
      </c>
      <c r="G72" s="80"/>
      <c r="H72" s="19" t="str">
        <f>IF(D72=SUM(D73:D74),"OK","ΣΦΑΛΜΑ")</f>
        <v>OK</v>
      </c>
      <c r="I72" s="19" t="str">
        <f>IF(E72=SUM(E73:E74),"OK","ΣΦΑΛΜΑ")</f>
        <v>OK</v>
      </c>
      <c r="J72" s="19" t="str">
        <f>IF(F72=SUM(F73:F74),"OK","ΣΦΑΛΜΑ")</f>
        <v>OK</v>
      </c>
      <c r="K72" s="46" t="s">
        <v>129</v>
      </c>
      <c r="L72" s="15"/>
    </row>
    <row r="73" spans="1:12" ht="15">
      <c r="A73" s="52"/>
      <c r="B73" s="81" t="s">
        <v>130</v>
      </c>
      <c r="C73" s="82" t="s">
        <v>131</v>
      </c>
      <c r="D73" s="75"/>
      <c r="E73" s="75"/>
      <c r="F73" s="76"/>
      <c r="G73" s="18"/>
      <c r="H73" s="19"/>
      <c r="I73" s="19"/>
      <c r="J73" s="19"/>
      <c r="K73" s="21"/>
      <c r="L73" s="15"/>
    </row>
    <row r="74" spans="1:12" ht="15">
      <c r="A74" s="52"/>
      <c r="B74" s="81" t="s">
        <v>132</v>
      </c>
      <c r="C74" s="82" t="s">
        <v>133</v>
      </c>
      <c r="D74" s="75"/>
      <c r="E74" s="75"/>
      <c r="F74" s="76"/>
      <c r="G74" s="18"/>
      <c r="H74" s="19" t="str">
        <f>IF(D74&gt;=SUM(D75:D76),"OK","ΣΦΑΛΜΑ")</f>
        <v>OK</v>
      </c>
      <c r="I74" s="19" t="str">
        <f>IF(E74&gt;=SUM(E75:E76),"OK","ΣΦΑΛΜΑ")</f>
        <v>OK</v>
      </c>
      <c r="J74" s="19" t="str">
        <f>IF(F74&gt;=SUM(F75:F76),"OK","ΣΦΑΛΜΑ")</f>
        <v>OK</v>
      </c>
      <c r="K74" s="46" t="s">
        <v>134</v>
      </c>
      <c r="L74" s="15"/>
    </row>
    <row r="75" spans="1:12" ht="25.5">
      <c r="A75" s="52"/>
      <c r="B75" s="83" t="s">
        <v>135</v>
      </c>
      <c r="C75" s="84" t="s">
        <v>136</v>
      </c>
      <c r="D75" s="85"/>
      <c r="E75" s="85"/>
      <c r="F75" s="86"/>
      <c r="G75" s="18"/>
      <c r="H75" s="19"/>
      <c r="I75" s="19"/>
      <c r="J75" s="19"/>
      <c r="K75" s="21"/>
      <c r="L75" s="15"/>
    </row>
    <row r="76" spans="1:12" ht="15">
      <c r="A76" s="52"/>
      <c r="B76" s="83" t="s">
        <v>137</v>
      </c>
      <c r="C76" s="84" t="s">
        <v>138</v>
      </c>
      <c r="D76" s="85"/>
      <c r="E76" s="85"/>
      <c r="F76" s="86"/>
      <c r="G76" s="18"/>
      <c r="H76" s="19"/>
      <c r="I76" s="19"/>
      <c r="J76" s="19"/>
      <c r="K76" s="21"/>
      <c r="L76" s="15"/>
    </row>
    <row r="77" spans="1:12" ht="15">
      <c r="A77" s="41"/>
      <c r="B77" s="42">
        <v>5</v>
      </c>
      <c r="C77" s="43" t="s">
        <v>139</v>
      </c>
      <c r="D77" s="44">
        <f>D78</f>
        <v>0</v>
      </c>
      <c r="E77" s="44">
        <f>+E78</f>
        <v>0</v>
      </c>
      <c r="F77" s="63">
        <f>+F78</f>
        <v>0</v>
      </c>
      <c r="G77" s="18"/>
      <c r="H77" s="19" t="str">
        <f>IF(D77=D78,"OK","ΣΦΑΛΜΑ")</f>
        <v>OK</v>
      </c>
      <c r="I77" s="19" t="str">
        <f>IF(E77=E78,"OK","ΣΦΑΛΜΑ")</f>
        <v>OK</v>
      </c>
      <c r="J77" s="19" t="str">
        <f>IF(F77=F78,"OK","ΣΦΑΛΜΑ")</f>
        <v>OK</v>
      </c>
      <c r="K77" s="46" t="s">
        <v>140</v>
      </c>
      <c r="L77" s="15"/>
    </row>
    <row r="78" spans="1:12" ht="15">
      <c r="A78" s="41"/>
      <c r="B78" s="48" t="s">
        <v>141</v>
      </c>
      <c r="C78" s="49" t="s">
        <v>142</v>
      </c>
      <c r="D78" s="50">
        <f>D79+D84</f>
        <v>0</v>
      </c>
      <c r="E78" s="50">
        <f>E79+E84</f>
        <v>0</v>
      </c>
      <c r="F78" s="51">
        <f>F79+F84</f>
        <v>0</v>
      </c>
      <c r="G78" s="18"/>
      <c r="H78" s="19" t="str">
        <f>IF(D78=SUM(D79,D84),"OK","ΣΦΑΛΜΑ")</f>
        <v>OK</v>
      </c>
      <c r="I78" s="19" t="str">
        <f>IF(E78=SUM(E79,E84),"OK","ΣΦΑΛΜΑ")</f>
        <v>OK</v>
      </c>
      <c r="J78" s="19" t="str">
        <f>IF(F78=SUM(F79,F84),"OK","ΣΦΑΛΜΑ")</f>
        <v>OK</v>
      </c>
      <c r="K78" s="46" t="s">
        <v>143</v>
      </c>
      <c r="L78" s="15"/>
    </row>
    <row r="79" spans="1:12" ht="15">
      <c r="A79" s="52"/>
      <c r="B79" s="48" t="s">
        <v>144</v>
      </c>
      <c r="C79" s="49" t="s">
        <v>145</v>
      </c>
      <c r="D79" s="50">
        <f>D80+D81+D82+D83</f>
        <v>0</v>
      </c>
      <c r="E79" s="50">
        <f>E80+E81+E82+E83</f>
        <v>0</v>
      </c>
      <c r="F79" s="72">
        <f>F80+F81+F82+F83</f>
        <v>0</v>
      </c>
      <c r="G79" s="18"/>
      <c r="H79" s="19" t="str">
        <f>IF(D79=SUM(D80:D83),"OK","ΣΦΑΛΜΑ")</f>
        <v>OK</v>
      </c>
      <c r="I79" s="19" t="str">
        <f>IF(E79=SUM(E80:E83),"OK","ΣΦΑΛΜΑ")</f>
        <v>OK</v>
      </c>
      <c r="J79" s="19" t="str">
        <f>IF(F79=SUM(F80:F83),"OK","ΣΦΑΛΜΑ")</f>
        <v>OK</v>
      </c>
      <c r="K79" s="21" t="s">
        <v>146</v>
      </c>
      <c r="L79" s="15"/>
    </row>
    <row r="80" spans="1:12" ht="25.5">
      <c r="A80" s="87"/>
      <c r="B80" s="83">
        <v>5111</v>
      </c>
      <c r="C80" s="84" t="s">
        <v>147</v>
      </c>
      <c r="D80" s="85"/>
      <c r="E80" s="85"/>
      <c r="F80" s="86"/>
      <c r="G80" s="18"/>
      <c r="H80" s="19"/>
      <c r="I80" s="19"/>
      <c r="J80" s="19"/>
      <c r="K80" s="21"/>
      <c r="L80" s="15"/>
    </row>
    <row r="81" spans="1:12" ht="25.5">
      <c r="A81" s="87"/>
      <c r="B81" s="83">
        <v>5112</v>
      </c>
      <c r="C81" s="84" t="s">
        <v>148</v>
      </c>
      <c r="D81" s="85"/>
      <c r="E81" s="85"/>
      <c r="F81" s="86"/>
      <c r="G81" s="18"/>
      <c r="H81" s="19"/>
      <c r="I81" s="19"/>
      <c r="J81" s="19"/>
      <c r="K81" s="21"/>
      <c r="L81" s="15"/>
    </row>
    <row r="82" spans="1:12" ht="25.5">
      <c r="A82" s="87"/>
      <c r="B82" s="83">
        <v>5113</v>
      </c>
      <c r="C82" s="84" t="s">
        <v>149</v>
      </c>
      <c r="D82" s="85"/>
      <c r="E82" s="85"/>
      <c r="F82" s="86"/>
      <c r="G82" s="18"/>
      <c r="H82" s="19"/>
      <c r="I82" s="19"/>
      <c r="J82" s="19"/>
      <c r="K82" s="21"/>
      <c r="L82" s="15"/>
    </row>
    <row r="83" spans="1:12" ht="25.5">
      <c r="A83" s="87"/>
      <c r="B83" s="83">
        <v>5119</v>
      </c>
      <c r="C83" s="73" t="s">
        <v>150</v>
      </c>
      <c r="D83" s="85"/>
      <c r="E83" s="85"/>
      <c r="F83" s="86"/>
      <c r="G83" s="18"/>
      <c r="H83" s="19"/>
      <c r="I83" s="69"/>
      <c r="J83" s="19"/>
      <c r="K83" s="21"/>
      <c r="L83" s="15"/>
    </row>
    <row r="84" spans="1:12" ht="15">
      <c r="A84" s="52"/>
      <c r="B84" s="48" t="s">
        <v>151</v>
      </c>
      <c r="C84" s="49" t="s">
        <v>152</v>
      </c>
      <c r="D84" s="50">
        <f>D85+D86+D87+D88+D89</f>
        <v>0</v>
      </c>
      <c r="E84" s="50">
        <f>E85+E86+E87+E88+E89</f>
        <v>0</v>
      </c>
      <c r="F84" s="51">
        <f>F85+F86+F87+F88+F89</f>
        <v>0</v>
      </c>
      <c r="G84" s="18"/>
      <c r="H84" s="19" t="str">
        <f>IF(D84=SUM(D85:D89),"OK","ΣΦΑΛΜΑ")</f>
        <v>OK</v>
      </c>
      <c r="I84" s="19" t="str">
        <f>IF(E84=SUM(E85:E89),"OK","ΣΦΑΛΜΑ")</f>
        <v>OK</v>
      </c>
      <c r="J84" s="19" t="str">
        <f>IF(F84=SUM(F85:F89),"OK","ΣΦΑΛΜΑ")</f>
        <v>OK</v>
      </c>
      <c r="K84" s="21" t="s">
        <v>153</v>
      </c>
      <c r="L84" s="15"/>
    </row>
    <row r="85" spans="1:12" ht="25.5">
      <c r="A85" s="88"/>
      <c r="B85" s="83">
        <v>5121</v>
      </c>
      <c r="C85" s="84" t="s">
        <v>154</v>
      </c>
      <c r="D85" s="85"/>
      <c r="E85" s="85"/>
      <c r="F85" s="86"/>
      <c r="G85" s="18"/>
      <c r="H85" s="19"/>
      <c r="I85" s="19"/>
      <c r="J85" s="19"/>
      <c r="K85" s="21"/>
      <c r="L85" s="15"/>
    </row>
    <row r="86" spans="1:12" ht="25.5">
      <c r="A86" s="88"/>
      <c r="B86" s="83">
        <v>5122</v>
      </c>
      <c r="C86" s="84" t="s">
        <v>155</v>
      </c>
      <c r="D86" s="85"/>
      <c r="E86" s="85"/>
      <c r="F86" s="86"/>
      <c r="G86" s="18"/>
      <c r="H86" s="19"/>
      <c r="I86" s="19"/>
      <c r="J86" s="19"/>
      <c r="K86" s="21"/>
      <c r="L86" s="15"/>
    </row>
    <row r="87" spans="1:12" ht="25.5">
      <c r="A87" s="88"/>
      <c r="B87" s="83">
        <v>5123</v>
      </c>
      <c r="C87" s="84" t="s">
        <v>156</v>
      </c>
      <c r="D87" s="85"/>
      <c r="E87" s="85"/>
      <c r="F87" s="86"/>
      <c r="G87" s="18"/>
      <c r="H87" s="19"/>
      <c r="I87" s="19"/>
      <c r="J87" s="19"/>
      <c r="K87" s="21"/>
      <c r="L87" s="15"/>
    </row>
    <row r="88" spans="1:12" ht="25.5">
      <c r="A88" s="88"/>
      <c r="B88" s="83" t="s">
        <v>157</v>
      </c>
      <c r="C88" s="84" t="s">
        <v>158</v>
      </c>
      <c r="D88" s="85"/>
      <c r="E88" s="85"/>
      <c r="F88" s="86"/>
      <c r="G88" s="18"/>
      <c r="H88" s="19"/>
      <c r="I88" s="19"/>
      <c r="J88" s="19"/>
      <c r="K88" s="21"/>
      <c r="L88" s="15"/>
    </row>
    <row r="89" spans="1:12" ht="25.5">
      <c r="A89" s="88"/>
      <c r="B89" s="83">
        <v>5129</v>
      </c>
      <c r="C89" s="73" t="s">
        <v>159</v>
      </c>
      <c r="D89" s="85"/>
      <c r="E89" s="85"/>
      <c r="F89" s="86"/>
      <c r="G89" s="18"/>
      <c r="H89" s="19"/>
      <c r="I89" s="69"/>
      <c r="J89" s="19"/>
      <c r="K89" s="21"/>
      <c r="L89" s="15"/>
    </row>
    <row r="90" spans="1:12" ht="15">
      <c r="A90" s="41"/>
      <c r="B90" s="48" t="s">
        <v>160</v>
      </c>
      <c r="C90" s="89" t="s">
        <v>161</v>
      </c>
      <c r="D90" s="90">
        <f>D16+D35+D64+D68+D72+D77</f>
        <v>0</v>
      </c>
      <c r="E90" s="91">
        <f>E16+E35+E64+E68+E72+E77</f>
        <v>0</v>
      </c>
      <c r="F90" s="92">
        <f>F16+F35+F64+F68+F72+F77</f>
        <v>0</v>
      </c>
      <c r="G90" s="18"/>
      <c r="H90" s="19" t="str">
        <f>IF(D90=SUM(D16,D35,D64,D68,D72,D77),"OK","ΣΦΑΛΜΑ")</f>
        <v>OK</v>
      </c>
      <c r="I90" s="19" t="str">
        <f>IF(E90=SUM(E16,E35,E64,E68,E72,E77),"OK","ΣΦΑΛΜΑ")</f>
        <v>OK</v>
      </c>
      <c r="J90" s="19" t="str">
        <f>IF(F90=SUM(F16,F35,F64,F68,F72,F77),"OK","ΣΦΑΛΜΑ")</f>
        <v>OK</v>
      </c>
      <c r="K90" s="46" t="s">
        <v>162</v>
      </c>
      <c r="L90" s="15"/>
    </row>
    <row r="91" spans="1:12" ht="15">
      <c r="A91" s="41"/>
      <c r="B91" s="93" t="s">
        <v>163</v>
      </c>
      <c r="C91" s="94" t="s">
        <v>164</v>
      </c>
      <c r="D91" s="95">
        <f>D90-D77</f>
        <v>0</v>
      </c>
      <c r="E91" s="96">
        <f>E90-E77</f>
        <v>0</v>
      </c>
      <c r="F91" s="97">
        <f>F90-F77</f>
        <v>0</v>
      </c>
      <c r="G91" s="18"/>
      <c r="H91" s="19" t="str">
        <f>IF(D91=D90-D77,"OK","ΣΦΑΛΜΑ")</f>
        <v>OK</v>
      </c>
      <c r="I91" s="19" t="str">
        <f>IF(E91=E90-E77,"OK","ΣΦΑΛΜΑ")</f>
        <v>OK</v>
      </c>
      <c r="J91" s="19" t="str">
        <f>IF(F91=F90-F77,"OK","ΣΦΑΛΜΑ")</f>
        <v>OK</v>
      </c>
      <c r="K91" s="46" t="s">
        <v>165</v>
      </c>
      <c r="L91" s="15"/>
    </row>
    <row r="92" spans="1:12" ht="15">
      <c r="A92" s="41"/>
      <c r="B92" s="16"/>
      <c r="C92" s="16"/>
      <c r="D92" s="16"/>
      <c r="E92" s="16"/>
      <c r="F92" s="16"/>
      <c r="G92" s="18"/>
      <c r="H92" s="19"/>
      <c r="I92" s="19"/>
      <c r="J92" s="19"/>
      <c r="K92" s="21"/>
      <c r="L92" s="15"/>
    </row>
    <row r="93" spans="1:12" ht="15">
      <c r="A93" s="41"/>
      <c r="B93" s="35" t="s">
        <v>166</v>
      </c>
      <c r="C93" s="35"/>
      <c r="D93" s="35"/>
      <c r="E93" s="35"/>
      <c r="F93" s="98"/>
      <c r="G93" s="18"/>
      <c r="H93" s="19"/>
      <c r="I93" s="19"/>
      <c r="J93" s="19"/>
      <c r="K93" s="21"/>
      <c r="L93" s="15"/>
    </row>
    <row r="94" spans="1:12" ht="38.25">
      <c r="A94" s="41"/>
      <c r="B94" s="11" t="s">
        <v>15</v>
      </c>
      <c r="C94" s="10" t="s">
        <v>16</v>
      </c>
      <c r="D94" s="37" t="s">
        <v>17</v>
      </c>
      <c r="E94" s="37" t="s">
        <v>18</v>
      </c>
      <c r="F94" s="38" t="s">
        <v>19</v>
      </c>
      <c r="G94" s="18"/>
      <c r="H94" s="19"/>
      <c r="I94" s="19"/>
      <c r="J94" s="19"/>
      <c r="K94" s="21"/>
      <c r="L94" s="15"/>
    </row>
    <row r="95" spans="1:12" ht="63.75">
      <c r="A95" s="47"/>
      <c r="B95" s="11"/>
      <c r="C95" s="10"/>
      <c r="D95" s="39" t="s">
        <v>20</v>
      </c>
      <c r="E95" s="39"/>
      <c r="F95" s="40" t="s">
        <v>21</v>
      </c>
      <c r="G95" s="18"/>
      <c r="H95" s="19"/>
      <c r="I95" s="19"/>
      <c r="J95" s="19"/>
      <c r="K95" s="21"/>
      <c r="L95" s="15"/>
    </row>
    <row r="96" spans="1:12" ht="15">
      <c r="A96" s="41"/>
      <c r="B96" s="99">
        <v>6</v>
      </c>
      <c r="C96" s="43" t="s">
        <v>167</v>
      </c>
      <c r="D96" s="100">
        <f>+D97+D111+D113+D114+D118+D119+D131+D132+D144</f>
        <v>0</v>
      </c>
      <c r="E96" s="100">
        <f>+E97+E111+E113+E114+E118+E119+E131+E132+E144</f>
        <v>0</v>
      </c>
      <c r="F96" s="101">
        <f>+F97+F111+F113+F114+F118+F119+F131+F132+F144</f>
        <v>0</v>
      </c>
      <c r="G96" s="18"/>
      <c r="H96" s="19" t="str">
        <f>IF(D96=SUM(D97,D111,D113,D114,D118,D119,D131,D132,D144),"OK","ΣΦΑΛΜΑ")</f>
        <v>OK</v>
      </c>
      <c r="I96" s="19" t="str">
        <f>IF(E96=SUM(E97,E111,E113,E114,E118,E119,E131,E132,E144),"OK","ΣΦΑΛΜΑ")</f>
        <v>OK</v>
      </c>
      <c r="J96" s="19" t="str">
        <f>IF(F96=SUM(F97,F111,F113,F114,F118,F119,F131,F132,F144),"OK","ΣΦΑΛΜΑ")</f>
        <v>OK</v>
      </c>
      <c r="K96" s="46" t="s">
        <v>168</v>
      </c>
      <c r="L96" s="15"/>
    </row>
    <row r="97" spans="1:12" ht="15">
      <c r="A97" s="41"/>
      <c r="B97" s="102">
        <v>60</v>
      </c>
      <c r="C97" s="49" t="s">
        <v>169</v>
      </c>
      <c r="D97" s="103">
        <f>D98+D99+D100+D101+D102+D109+D110</f>
        <v>0</v>
      </c>
      <c r="E97" s="103">
        <f>E98+E99+E100+E101+E102+E109+E110</f>
        <v>0</v>
      </c>
      <c r="F97" s="104">
        <f>F98+F99+F100+F101+F102+F109+F110</f>
        <v>0</v>
      </c>
      <c r="G97" s="18"/>
      <c r="H97" s="19" t="str">
        <f>IF(D97=SUM(D98:D102,D109:D110),"OK","ΣΦΑΛΜΑ")</f>
        <v>OK</v>
      </c>
      <c r="I97" s="19" t="str">
        <f>IF(E97=SUM(E98:E102,E109:E110),"OK","ΣΦΑΛΜΑ")</f>
        <v>OK</v>
      </c>
      <c r="J97" s="19" t="str">
        <f>IF(F97=SUM(F98:F102,F109:F110),"OK","ΣΦΑΛΜΑ")</f>
        <v>OK</v>
      </c>
      <c r="K97" s="46" t="s">
        <v>170</v>
      </c>
      <c r="L97" s="15"/>
    </row>
    <row r="98" spans="1:12" ht="15">
      <c r="A98" s="52"/>
      <c r="B98" s="105">
        <v>601</v>
      </c>
      <c r="C98" s="54" t="s">
        <v>171</v>
      </c>
      <c r="D98" s="106"/>
      <c r="E98" s="106"/>
      <c r="F98" s="107"/>
      <c r="G98" s="18"/>
      <c r="H98" s="19"/>
      <c r="I98" s="19"/>
      <c r="J98" s="19"/>
      <c r="K98" s="21"/>
      <c r="L98" s="15"/>
    </row>
    <row r="99" spans="1:12" ht="15">
      <c r="A99" s="52"/>
      <c r="B99" s="105">
        <v>602</v>
      </c>
      <c r="C99" s="54" t="s">
        <v>172</v>
      </c>
      <c r="D99" s="106"/>
      <c r="E99" s="106"/>
      <c r="F99" s="107"/>
      <c r="G99" s="18"/>
      <c r="H99" s="19"/>
      <c r="I99" s="19"/>
      <c r="J99" s="19"/>
      <c r="K99" s="21"/>
      <c r="L99" s="15"/>
    </row>
    <row r="100" spans="1:12" ht="15">
      <c r="A100" s="52"/>
      <c r="B100" s="105">
        <v>603</v>
      </c>
      <c r="C100" s="54" t="s">
        <v>173</v>
      </c>
      <c r="D100" s="106"/>
      <c r="E100" s="106"/>
      <c r="F100" s="107"/>
      <c r="G100" s="18"/>
      <c r="H100" s="19"/>
      <c r="I100" s="19"/>
      <c r="J100" s="19"/>
      <c r="K100" s="21"/>
      <c r="L100" s="15"/>
    </row>
    <row r="101" spans="1:12" ht="25.5">
      <c r="A101" s="52"/>
      <c r="B101" s="108">
        <v>604</v>
      </c>
      <c r="C101" s="54" t="s">
        <v>174</v>
      </c>
      <c r="D101" s="106"/>
      <c r="E101" s="106"/>
      <c r="F101" s="107"/>
      <c r="G101" s="18"/>
      <c r="H101" s="19"/>
      <c r="I101" s="19"/>
      <c r="J101" s="19"/>
      <c r="K101" s="21"/>
      <c r="L101" s="15"/>
    </row>
    <row r="102" spans="1:12" ht="15">
      <c r="A102" s="52"/>
      <c r="B102" s="105">
        <v>605</v>
      </c>
      <c r="C102" s="54" t="s">
        <v>175</v>
      </c>
      <c r="D102" s="50">
        <f>D103+D104+D105+D106+D107+D108</f>
        <v>0</v>
      </c>
      <c r="E102" s="50">
        <f>E103+E104+E105+E106+E107+E108</f>
        <v>0</v>
      </c>
      <c r="F102" s="51">
        <f>F103+F104+F105+F106+F107+F108</f>
        <v>0</v>
      </c>
      <c r="G102" s="18"/>
      <c r="H102" s="19" t="str">
        <f>IF(D102=SUM(D103:D108),"OK","ΣΦΑΛΜΑ")</f>
        <v>OK</v>
      </c>
      <c r="I102" s="19" t="str">
        <f>IF(E102=SUM(E103:E108),"OK","ΣΦΑΛΜΑ")</f>
        <v>OK</v>
      </c>
      <c r="J102" s="19" t="str">
        <f>IF(F102=SUM(F103:F108),"OK","ΣΦΑΛΜΑ")</f>
        <v>OK</v>
      </c>
      <c r="K102" s="46" t="s">
        <v>176</v>
      </c>
      <c r="L102" s="15"/>
    </row>
    <row r="103" spans="1:12" ht="15">
      <c r="A103" s="52"/>
      <c r="B103" s="105">
        <v>6051</v>
      </c>
      <c r="C103" s="54" t="s">
        <v>177</v>
      </c>
      <c r="D103" s="106"/>
      <c r="E103" s="106"/>
      <c r="F103" s="107"/>
      <c r="G103" s="18"/>
      <c r="H103" s="19"/>
      <c r="I103" s="19"/>
      <c r="J103" s="19"/>
      <c r="K103" s="21"/>
      <c r="L103" s="15"/>
    </row>
    <row r="104" spans="1:12" ht="15">
      <c r="A104" s="52"/>
      <c r="B104" s="105">
        <v>6052</v>
      </c>
      <c r="C104" s="54" t="s">
        <v>178</v>
      </c>
      <c r="D104" s="106"/>
      <c r="E104" s="106"/>
      <c r="F104" s="107"/>
      <c r="G104" s="18"/>
      <c r="H104" s="19"/>
      <c r="I104" s="19"/>
      <c r="J104" s="19"/>
      <c r="K104" s="21"/>
      <c r="L104" s="15"/>
    </row>
    <row r="105" spans="1:12" ht="15">
      <c r="A105" s="52"/>
      <c r="B105" s="105">
        <v>6053</v>
      </c>
      <c r="C105" s="54" t="s">
        <v>179</v>
      </c>
      <c r="D105" s="106"/>
      <c r="E105" s="106"/>
      <c r="F105" s="107"/>
      <c r="G105" s="18"/>
      <c r="H105" s="19"/>
      <c r="I105" s="19"/>
      <c r="J105" s="19"/>
      <c r="K105" s="21"/>
      <c r="L105" s="15"/>
    </row>
    <row r="106" spans="1:12" ht="15">
      <c r="A106" s="52"/>
      <c r="B106" s="105">
        <v>6054</v>
      </c>
      <c r="C106" s="54" t="s">
        <v>180</v>
      </c>
      <c r="D106" s="106"/>
      <c r="E106" s="106"/>
      <c r="F106" s="107"/>
      <c r="G106" s="18"/>
      <c r="H106" s="19"/>
      <c r="I106" s="19"/>
      <c r="J106" s="19"/>
      <c r="K106" s="21"/>
      <c r="L106" s="15"/>
    </row>
    <row r="107" spans="1:12" ht="15">
      <c r="A107" s="52"/>
      <c r="B107" s="105">
        <v>6055</v>
      </c>
      <c r="C107" s="54" t="s">
        <v>181</v>
      </c>
      <c r="D107" s="106"/>
      <c r="E107" s="106"/>
      <c r="F107" s="107"/>
      <c r="G107" s="18"/>
      <c r="H107" s="19"/>
      <c r="I107" s="19"/>
      <c r="J107" s="19"/>
      <c r="K107" s="21"/>
      <c r="L107" s="15"/>
    </row>
    <row r="108" spans="1:12" ht="15">
      <c r="A108" s="52"/>
      <c r="B108" s="105">
        <v>6056</v>
      </c>
      <c r="C108" s="54" t="s">
        <v>182</v>
      </c>
      <c r="D108" s="106"/>
      <c r="E108" s="106"/>
      <c r="F108" s="107"/>
      <c r="G108" s="18"/>
      <c r="H108" s="19"/>
      <c r="I108" s="19"/>
      <c r="J108" s="19"/>
      <c r="K108" s="21"/>
      <c r="L108" s="15"/>
    </row>
    <row r="109" spans="1:12" ht="15">
      <c r="A109" s="52"/>
      <c r="B109" s="105">
        <v>606</v>
      </c>
      <c r="C109" s="54" t="s">
        <v>183</v>
      </c>
      <c r="D109" s="106"/>
      <c r="E109" s="106"/>
      <c r="F109" s="107"/>
      <c r="G109" s="18"/>
      <c r="H109" s="19"/>
      <c r="I109" s="19"/>
      <c r="J109" s="19"/>
      <c r="K109" s="21"/>
      <c r="L109" s="15"/>
    </row>
    <row r="110" spans="1:12" ht="15">
      <c r="A110" s="52"/>
      <c r="B110" s="105">
        <v>607</v>
      </c>
      <c r="C110" s="54" t="s">
        <v>184</v>
      </c>
      <c r="D110" s="106"/>
      <c r="E110" s="106"/>
      <c r="F110" s="107"/>
      <c r="G110" s="18"/>
      <c r="H110" s="19"/>
      <c r="I110" s="19"/>
      <c r="J110" s="19"/>
      <c r="K110" s="21"/>
      <c r="L110" s="15"/>
    </row>
    <row r="111" spans="1:12" ht="15">
      <c r="A111" s="41"/>
      <c r="B111" s="74">
        <v>61</v>
      </c>
      <c r="C111" s="49" t="s">
        <v>185</v>
      </c>
      <c r="D111" s="103"/>
      <c r="E111" s="103"/>
      <c r="F111" s="104"/>
      <c r="G111" s="18"/>
      <c r="H111" s="19" t="str">
        <f>IF(D111&gt;=D112,"OK","ΣΦΑΛΜΑ")</f>
        <v>OK</v>
      </c>
      <c r="I111" s="19" t="str">
        <f>IF(E111&gt;=E112,"OK","ΣΦΑΛΜΑ")</f>
        <v>OK</v>
      </c>
      <c r="J111" s="19" t="str">
        <f>IF(F111&gt;=F112,"OK","ΣΦΑΛΜΑ")</f>
        <v>OK</v>
      </c>
      <c r="K111" s="46" t="s">
        <v>186</v>
      </c>
      <c r="L111" s="15"/>
    </row>
    <row r="112" spans="1:12" ht="15">
      <c r="A112" s="41"/>
      <c r="B112" s="105">
        <v>612</v>
      </c>
      <c r="C112" s="54" t="s">
        <v>187</v>
      </c>
      <c r="D112" s="103"/>
      <c r="E112" s="103"/>
      <c r="F112" s="104"/>
      <c r="G112" s="18"/>
      <c r="H112" s="19"/>
      <c r="I112" s="19"/>
      <c r="J112" s="19"/>
      <c r="K112" s="21"/>
      <c r="L112" s="15"/>
    </row>
    <row r="113" spans="1:12" ht="15">
      <c r="A113" s="41"/>
      <c r="B113" s="74">
        <v>62</v>
      </c>
      <c r="C113" s="49" t="s">
        <v>188</v>
      </c>
      <c r="D113" s="103"/>
      <c r="E113" s="103"/>
      <c r="F113" s="104"/>
      <c r="G113" s="18"/>
      <c r="H113" s="19"/>
      <c r="I113" s="19"/>
      <c r="J113" s="19"/>
      <c r="K113" s="21"/>
      <c r="L113" s="15"/>
    </row>
    <row r="114" spans="1:12" ht="15">
      <c r="A114" s="41"/>
      <c r="B114" s="74">
        <v>63</v>
      </c>
      <c r="C114" s="49" t="s">
        <v>189</v>
      </c>
      <c r="D114" s="50">
        <f>D115+D116+D117</f>
        <v>0</v>
      </c>
      <c r="E114" s="50">
        <f>E115+E116+E117</f>
        <v>0</v>
      </c>
      <c r="F114" s="51">
        <f>F115+F116+F117</f>
        <v>0</v>
      </c>
      <c r="G114" s="18"/>
      <c r="H114" s="19" t="str">
        <f>IF(D114=SUM(D115:D117),"OK","ΣΦΑΛΜΑ")</f>
        <v>OK</v>
      </c>
      <c r="I114" s="19" t="str">
        <f>IF(E114=SUM(E115:E117),"OK","ΣΦΑΛΜΑ")</f>
        <v>OK</v>
      </c>
      <c r="J114" s="19" t="str">
        <f>IF(F114=SUM(F115:F117),"OK","ΣΦΑΛΜΑ")</f>
        <v>OK</v>
      </c>
      <c r="K114" s="46" t="s">
        <v>190</v>
      </c>
      <c r="L114" s="15"/>
    </row>
    <row r="115" spans="1:12" ht="15">
      <c r="A115" s="41"/>
      <c r="B115" s="105">
        <v>631</v>
      </c>
      <c r="C115" s="54" t="s">
        <v>191</v>
      </c>
      <c r="D115" s="103"/>
      <c r="E115" s="103"/>
      <c r="F115" s="104"/>
      <c r="G115" s="18"/>
      <c r="H115" s="19"/>
      <c r="I115" s="19"/>
      <c r="J115" s="19"/>
      <c r="K115" s="21"/>
      <c r="L115" s="15"/>
    </row>
    <row r="116" spans="1:12" ht="15">
      <c r="A116" s="41"/>
      <c r="B116" s="105">
        <v>632</v>
      </c>
      <c r="C116" s="54" t="s">
        <v>192</v>
      </c>
      <c r="D116" s="103"/>
      <c r="E116" s="103"/>
      <c r="F116" s="104"/>
      <c r="G116" s="18"/>
      <c r="H116" s="19"/>
      <c r="I116" s="19"/>
      <c r="J116" s="19"/>
      <c r="K116" s="21"/>
      <c r="L116" s="15"/>
    </row>
    <row r="117" spans="1:12" ht="15">
      <c r="A117" s="41"/>
      <c r="B117" s="105">
        <v>633</v>
      </c>
      <c r="C117" s="54" t="s">
        <v>193</v>
      </c>
      <c r="D117" s="103"/>
      <c r="E117" s="103"/>
      <c r="F117" s="104"/>
      <c r="G117" s="18"/>
      <c r="H117" s="19"/>
      <c r="I117" s="19"/>
      <c r="J117" s="19"/>
      <c r="K117" s="21"/>
      <c r="L117" s="15"/>
    </row>
    <row r="118" spans="1:12" ht="15">
      <c r="A118" s="41"/>
      <c r="B118" s="74">
        <v>64</v>
      </c>
      <c r="C118" s="49" t="s">
        <v>194</v>
      </c>
      <c r="D118" s="103"/>
      <c r="E118" s="103"/>
      <c r="F118" s="104"/>
      <c r="G118" s="18"/>
      <c r="H118" s="19"/>
      <c r="I118" s="19"/>
      <c r="J118" s="19"/>
      <c r="K118" s="21"/>
      <c r="L118" s="15"/>
    </row>
    <row r="119" spans="1:12" ht="15">
      <c r="A119" s="41"/>
      <c r="B119" s="74">
        <v>65</v>
      </c>
      <c r="C119" s="49" t="s">
        <v>195</v>
      </c>
      <c r="D119" s="103"/>
      <c r="E119" s="103"/>
      <c r="F119" s="104"/>
      <c r="G119" s="18"/>
      <c r="H119" s="19" t="str">
        <f>IF(D119&gt;=SUM(D120:D130),"OK","ΣΦΑΛΜΑ")</f>
        <v>OK</v>
      </c>
      <c r="I119" s="19" t="str">
        <f>IF(E119&gt;=SUM(E120:E130),"OK","ΣΦΑΛΜΑ")</f>
        <v>OK</v>
      </c>
      <c r="J119" s="19" t="str">
        <f>IF(F119&gt;=SUM(F120:F130),"OK","ΣΦΑΛΜΑ")</f>
        <v>OK</v>
      </c>
      <c r="K119" s="46" t="s">
        <v>196</v>
      </c>
      <c r="L119" s="15"/>
    </row>
    <row r="120" spans="1:12" ht="15">
      <c r="A120" s="41"/>
      <c r="B120" s="77">
        <v>6511</v>
      </c>
      <c r="C120" s="54" t="s">
        <v>197</v>
      </c>
      <c r="D120" s="106"/>
      <c r="E120" s="106"/>
      <c r="F120" s="107"/>
      <c r="G120" s="18"/>
      <c r="H120" s="19"/>
      <c r="I120" s="19"/>
      <c r="J120" s="19"/>
      <c r="K120" s="21"/>
      <c r="L120" s="15"/>
    </row>
    <row r="121" spans="1:12" ht="15">
      <c r="A121" s="41"/>
      <c r="B121" s="77">
        <v>6512</v>
      </c>
      <c r="C121" s="54" t="s">
        <v>198</v>
      </c>
      <c r="D121" s="106"/>
      <c r="E121" s="106"/>
      <c r="F121" s="107"/>
      <c r="G121" s="18"/>
      <c r="H121" s="19"/>
      <c r="I121" s="19"/>
      <c r="J121" s="19"/>
      <c r="K121" s="21"/>
      <c r="L121" s="15"/>
    </row>
    <row r="122" spans="1:12" ht="15">
      <c r="A122" s="41"/>
      <c r="B122" s="77">
        <v>6513</v>
      </c>
      <c r="C122" s="54" t="s">
        <v>199</v>
      </c>
      <c r="D122" s="106"/>
      <c r="E122" s="106"/>
      <c r="F122" s="107"/>
      <c r="G122" s="18"/>
      <c r="H122" s="19"/>
      <c r="I122" s="19"/>
      <c r="J122" s="19"/>
      <c r="K122" s="21"/>
      <c r="L122" s="15"/>
    </row>
    <row r="123" spans="1:12" ht="15">
      <c r="A123" s="41"/>
      <c r="B123" s="77">
        <v>6516</v>
      </c>
      <c r="C123" s="54" t="s">
        <v>200</v>
      </c>
      <c r="D123" s="106"/>
      <c r="E123" s="106"/>
      <c r="F123" s="107"/>
      <c r="G123" s="18"/>
      <c r="H123" s="19"/>
      <c r="I123" s="19"/>
      <c r="J123" s="19"/>
      <c r="K123" s="21"/>
      <c r="L123" s="15"/>
    </row>
    <row r="124" spans="1:12" ht="15">
      <c r="A124" s="41"/>
      <c r="B124" s="77">
        <v>6517</v>
      </c>
      <c r="C124" s="54" t="s">
        <v>201</v>
      </c>
      <c r="D124" s="106"/>
      <c r="E124" s="106"/>
      <c r="F124" s="107"/>
      <c r="G124" s="18"/>
      <c r="H124" s="19"/>
      <c r="I124" s="19"/>
      <c r="J124" s="19"/>
      <c r="K124" s="21"/>
      <c r="L124" s="15"/>
    </row>
    <row r="125" spans="1:12" ht="15">
      <c r="A125" s="41"/>
      <c r="B125" s="77">
        <v>6518</v>
      </c>
      <c r="C125" s="54" t="s">
        <v>202</v>
      </c>
      <c r="D125" s="106"/>
      <c r="E125" s="106"/>
      <c r="F125" s="107"/>
      <c r="G125" s="18"/>
      <c r="H125" s="19"/>
      <c r="I125" s="19"/>
      <c r="J125" s="19"/>
      <c r="K125" s="21"/>
      <c r="L125" s="15"/>
    </row>
    <row r="126" spans="1:12" ht="15">
      <c r="A126" s="41"/>
      <c r="B126" s="77">
        <v>6521</v>
      </c>
      <c r="C126" s="54" t="s">
        <v>197</v>
      </c>
      <c r="D126" s="106"/>
      <c r="E126" s="106"/>
      <c r="F126" s="107"/>
      <c r="G126" s="18"/>
      <c r="H126" s="19"/>
      <c r="I126" s="19"/>
      <c r="J126" s="19"/>
      <c r="K126" s="21"/>
      <c r="L126" s="15"/>
    </row>
    <row r="127" spans="1:12" ht="15">
      <c r="A127" s="41"/>
      <c r="B127" s="77">
        <v>6522</v>
      </c>
      <c r="C127" s="54" t="s">
        <v>198</v>
      </c>
      <c r="D127" s="106"/>
      <c r="E127" s="106"/>
      <c r="F127" s="107"/>
      <c r="G127" s="18"/>
      <c r="H127" s="19"/>
      <c r="I127" s="19"/>
      <c r="J127" s="19"/>
      <c r="K127" s="21"/>
      <c r="L127" s="15"/>
    </row>
    <row r="128" spans="1:12" ht="15">
      <c r="A128" s="41"/>
      <c r="B128" s="77">
        <v>6523</v>
      </c>
      <c r="C128" s="54" t="s">
        <v>199</v>
      </c>
      <c r="D128" s="106"/>
      <c r="E128" s="106"/>
      <c r="F128" s="107"/>
      <c r="G128" s="18"/>
      <c r="H128" s="19"/>
      <c r="I128" s="19"/>
      <c r="J128" s="19"/>
      <c r="K128" s="21"/>
      <c r="L128" s="15"/>
    </row>
    <row r="129" spans="1:12" ht="15">
      <c r="A129" s="41"/>
      <c r="B129" s="105">
        <v>6526</v>
      </c>
      <c r="C129" s="54" t="s">
        <v>200</v>
      </c>
      <c r="D129" s="106"/>
      <c r="E129" s="106"/>
      <c r="F129" s="107"/>
      <c r="G129" s="18"/>
      <c r="H129" s="19"/>
      <c r="I129" s="19"/>
      <c r="J129" s="19"/>
      <c r="K129" s="21"/>
      <c r="L129" s="15"/>
    </row>
    <row r="130" spans="1:12" ht="15">
      <c r="A130" s="41"/>
      <c r="B130" s="105">
        <v>6527</v>
      </c>
      <c r="C130" s="54" t="s">
        <v>201</v>
      </c>
      <c r="D130" s="106"/>
      <c r="E130" s="106"/>
      <c r="F130" s="107"/>
      <c r="G130" s="18"/>
      <c r="H130" s="19"/>
      <c r="I130" s="19"/>
      <c r="J130" s="19"/>
      <c r="K130" s="21"/>
      <c r="L130" s="15"/>
    </row>
    <row r="131" spans="1:12" ht="15">
      <c r="A131" s="41"/>
      <c r="B131" s="74">
        <v>66</v>
      </c>
      <c r="C131" s="49" t="s">
        <v>203</v>
      </c>
      <c r="D131" s="103"/>
      <c r="E131" s="103"/>
      <c r="F131" s="104"/>
      <c r="G131" s="18"/>
      <c r="H131" s="19"/>
      <c r="I131" s="19"/>
      <c r="J131" s="19"/>
      <c r="K131" s="21"/>
      <c r="L131" s="15"/>
    </row>
    <row r="132" spans="1:12" ht="15">
      <c r="A132" s="41"/>
      <c r="B132" s="74">
        <v>67</v>
      </c>
      <c r="C132" s="49" t="s">
        <v>204</v>
      </c>
      <c r="D132" s="50">
        <f>D133+D134+D135+D143</f>
        <v>0</v>
      </c>
      <c r="E132" s="50">
        <f>E133+E134+E135+E143</f>
        <v>0</v>
      </c>
      <c r="F132" s="72">
        <f>F133+F134+F135+F143</f>
        <v>0</v>
      </c>
      <c r="G132" s="80"/>
      <c r="H132" s="19" t="str">
        <f>IF(D132=SUM(D133,D134,D135,D143),"OK","ΣΦΑΛΜΑ")</f>
        <v>OK</v>
      </c>
      <c r="I132" s="19" t="str">
        <f>IF(E132=SUM(E133,E134,E135,E143),"OK","ΣΦΑΛΜΑ")</f>
        <v>OK</v>
      </c>
      <c r="J132" s="19" t="str">
        <f>IF(F132=SUM(F133,F134,F135,F143),"OK","ΣΦΑΛΜΑ")</f>
        <v>OK</v>
      </c>
      <c r="K132" s="46" t="s">
        <v>205</v>
      </c>
      <c r="L132" s="15"/>
    </row>
    <row r="133" spans="1:12" ht="15">
      <c r="A133" s="41"/>
      <c r="B133" s="77">
        <v>671</v>
      </c>
      <c r="C133" s="54" t="s">
        <v>206</v>
      </c>
      <c r="D133" s="106"/>
      <c r="E133" s="106"/>
      <c r="F133" s="107"/>
      <c r="G133" s="18"/>
      <c r="H133" s="109"/>
      <c r="I133" s="109"/>
      <c r="J133" s="109"/>
      <c r="K133" s="110"/>
      <c r="L133" s="15"/>
    </row>
    <row r="134" spans="1:12" ht="15">
      <c r="A134" s="41"/>
      <c r="B134" s="77">
        <v>672</v>
      </c>
      <c r="C134" s="54" t="s">
        <v>207</v>
      </c>
      <c r="D134" s="106"/>
      <c r="E134" s="106"/>
      <c r="F134" s="107"/>
      <c r="G134" s="18"/>
      <c r="H134" s="19"/>
      <c r="I134" s="19"/>
      <c r="J134" s="19"/>
      <c r="K134" s="21"/>
      <c r="L134" s="15"/>
    </row>
    <row r="135" spans="1:12" ht="15">
      <c r="A135" s="41"/>
      <c r="B135" s="77">
        <v>673</v>
      </c>
      <c r="C135" s="54" t="s">
        <v>208</v>
      </c>
      <c r="D135" s="106"/>
      <c r="E135" s="106"/>
      <c r="F135" s="107"/>
      <c r="G135" s="18"/>
      <c r="H135" s="111" t="str">
        <f>IF(D135&gt;=SUM(D136:D142),"OK","ΣΦΑΛΜΑ")</f>
        <v>OK</v>
      </c>
      <c r="I135" s="111" t="str">
        <f>IF(E135&gt;=SUM(E136:E142),"OK","ΣΦΑΛΜΑ")</f>
        <v>OK</v>
      </c>
      <c r="J135" s="111" t="str">
        <f>IF(F135&gt;=SUM(F136:F142),"OK","ΣΦΑΛΜΑ")</f>
        <v>OK</v>
      </c>
      <c r="K135" s="112" t="s">
        <v>209</v>
      </c>
      <c r="L135" s="15"/>
    </row>
    <row r="136" spans="1:12" ht="15">
      <c r="A136" s="41"/>
      <c r="B136" s="77">
        <v>6731</v>
      </c>
      <c r="C136" s="54" t="s">
        <v>210</v>
      </c>
      <c r="D136" s="106"/>
      <c r="E136" s="106"/>
      <c r="F136" s="107"/>
      <c r="G136" s="18"/>
      <c r="H136" s="19"/>
      <c r="I136" s="19"/>
      <c r="J136" s="19"/>
      <c r="K136" s="21"/>
      <c r="L136" s="15"/>
    </row>
    <row r="137" spans="1:12" ht="15">
      <c r="A137" s="41"/>
      <c r="B137" s="65">
        <v>6733</v>
      </c>
      <c r="C137" s="66" t="s">
        <v>211</v>
      </c>
      <c r="D137" s="106"/>
      <c r="E137" s="106"/>
      <c r="F137" s="107"/>
      <c r="G137" s="62" t="s">
        <v>64</v>
      </c>
      <c r="H137" s="19"/>
      <c r="I137" s="69"/>
      <c r="J137" s="19"/>
      <c r="K137" s="21"/>
      <c r="L137" s="15"/>
    </row>
    <row r="138" spans="1:12" ht="15">
      <c r="A138" s="41"/>
      <c r="B138" s="77">
        <v>6735</v>
      </c>
      <c r="C138" s="54" t="s">
        <v>212</v>
      </c>
      <c r="D138" s="106"/>
      <c r="E138" s="106"/>
      <c r="F138" s="107"/>
      <c r="G138" s="18"/>
      <c r="H138" s="19"/>
      <c r="I138" s="19"/>
      <c r="J138" s="19"/>
      <c r="K138" s="21"/>
      <c r="L138" s="15"/>
    </row>
    <row r="139" spans="1:12" ht="15">
      <c r="A139" s="41"/>
      <c r="B139" s="77">
        <v>6736</v>
      </c>
      <c r="C139" s="54" t="s">
        <v>213</v>
      </c>
      <c r="D139" s="106"/>
      <c r="E139" s="106"/>
      <c r="F139" s="107"/>
      <c r="G139" s="18"/>
      <c r="H139" s="19"/>
      <c r="I139" s="19"/>
      <c r="J139" s="19"/>
      <c r="K139" s="21"/>
      <c r="L139" s="15"/>
    </row>
    <row r="140" spans="1:12" ht="15">
      <c r="A140" s="41"/>
      <c r="B140" s="65">
        <v>6737</v>
      </c>
      <c r="C140" s="66" t="s">
        <v>214</v>
      </c>
      <c r="D140" s="106"/>
      <c r="E140" s="106"/>
      <c r="F140" s="107"/>
      <c r="G140" s="62" t="s">
        <v>64</v>
      </c>
      <c r="H140" s="19"/>
      <c r="I140" s="69"/>
      <c r="J140" s="19"/>
      <c r="K140" s="21"/>
      <c r="L140" s="15"/>
    </row>
    <row r="141" spans="1:12" ht="25.5">
      <c r="A141" s="41"/>
      <c r="B141" s="77">
        <v>6738</v>
      </c>
      <c r="C141" s="54" t="s">
        <v>215</v>
      </c>
      <c r="D141" s="106"/>
      <c r="E141" s="106"/>
      <c r="F141" s="107"/>
      <c r="G141" s="18"/>
      <c r="H141" s="19"/>
      <c r="I141" s="19"/>
      <c r="J141" s="19"/>
      <c r="K141" s="21"/>
      <c r="L141" s="15"/>
    </row>
    <row r="142" spans="1:12" ht="15">
      <c r="A142" s="41"/>
      <c r="B142" s="77">
        <v>6739</v>
      </c>
      <c r="C142" s="54" t="s">
        <v>216</v>
      </c>
      <c r="D142" s="113"/>
      <c r="E142" s="113"/>
      <c r="F142" s="114"/>
      <c r="G142" s="18"/>
      <c r="H142" s="19"/>
      <c r="I142" s="19"/>
      <c r="J142" s="19"/>
      <c r="K142" s="21"/>
      <c r="L142" s="15"/>
    </row>
    <row r="143" spans="1:12" ht="15">
      <c r="A143" s="41"/>
      <c r="B143" s="77">
        <v>674</v>
      </c>
      <c r="C143" s="54" t="s">
        <v>217</v>
      </c>
      <c r="D143" s="106"/>
      <c r="E143" s="106"/>
      <c r="F143" s="107"/>
      <c r="G143" s="18"/>
      <c r="H143" s="19"/>
      <c r="I143" s="19"/>
      <c r="J143" s="19"/>
      <c r="K143" s="21"/>
      <c r="L143" s="15"/>
    </row>
    <row r="144" spans="1:12" ht="15">
      <c r="A144" s="41"/>
      <c r="B144" s="74">
        <v>68</v>
      </c>
      <c r="C144" s="49" t="s">
        <v>218</v>
      </c>
      <c r="D144" s="103"/>
      <c r="E144" s="103"/>
      <c r="F144" s="104"/>
      <c r="G144" s="18"/>
      <c r="H144" s="19" t="str">
        <f>IF(D144&gt;=SUM(D146:D146),"OK","ΣΦΑΛΜΑ")</f>
        <v>OK</v>
      </c>
      <c r="I144" s="19" t="str">
        <f>IF(E144&gt;=SUM(E146:E146),"OK","ΣΦΑΛΜΑ")</f>
        <v>OK</v>
      </c>
      <c r="J144" s="19" t="str">
        <f>IF(F144&gt;=SUM(F146:F146),"OK","ΣΦΑΛΜΑ")</f>
        <v>OK</v>
      </c>
      <c r="K144" s="46" t="s">
        <v>219</v>
      </c>
      <c r="L144" s="15"/>
    </row>
    <row r="145" spans="1:12" ht="15">
      <c r="A145" s="41"/>
      <c r="B145" s="77">
        <v>6818</v>
      </c>
      <c r="C145" s="54" t="s">
        <v>220</v>
      </c>
      <c r="D145" s="103"/>
      <c r="E145" s="103"/>
      <c r="F145" s="104"/>
      <c r="G145" s="18"/>
      <c r="H145" s="19"/>
      <c r="I145" s="19"/>
      <c r="J145" s="19"/>
      <c r="K145" s="46"/>
      <c r="L145" s="15"/>
    </row>
    <row r="146" spans="1:12" ht="15">
      <c r="A146" s="41"/>
      <c r="B146" s="77">
        <v>6819</v>
      </c>
      <c r="C146" s="54" t="s">
        <v>221</v>
      </c>
      <c r="D146" s="106"/>
      <c r="E146" s="106"/>
      <c r="F146" s="107"/>
      <c r="G146" s="18"/>
      <c r="H146" s="19"/>
      <c r="I146" s="19"/>
      <c r="J146" s="19"/>
      <c r="K146" s="21"/>
      <c r="L146" s="15"/>
    </row>
    <row r="147" spans="1:12" ht="15">
      <c r="A147" s="41"/>
      <c r="B147" s="115">
        <v>7</v>
      </c>
      <c r="C147" s="116" t="s">
        <v>222</v>
      </c>
      <c r="D147" s="117">
        <f>SUM(D148:D149,D151:D152)</f>
        <v>0</v>
      </c>
      <c r="E147" s="117">
        <f>SUM(E148:E149,E151:E152)</f>
        <v>0</v>
      </c>
      <c r="F147" s="101">
        <f>SUM(F148:F149,F151:F152)</f>
        <v>0</v>
      </c>
      <c r="G147" s="18"/>
      <c r="H147" s="19" t="str">
        <f>IF(D147=SUM(D148:D149,D151:D152),"OK","ΣΦΑΛΜΑ")</f>
        <v>OK</v>
      </c>
      <c r="I147" s="19" t="str">
        <f>IF(E147=SUM(E148:E149,E151:E152),"OK","ΣΦΑΛΜΑ")</f>
        <v>OK</v>
      </c>
      <c r="J147" s="19" t="str">
        <f>IF(F147=SUM(F148:F149,F151:F152),"OK","ΣΦΑΛΜΑ")</f>
        <v>OK</v>
      </c>
      <c r="K147" s="46" t="s">
        <v>223</v>
      </c>
      <c r="L147" s="15"/>
    </row>
    <row r="148" spans="1:12" ht="15">
      <c r="A148" s="41"/>
      <c r="B148" s="74">
        <v>71</v>
      </c>
      <c r="C148" s="49" t="s">
        <v>224</v>
      </c>
      <c r="D148" s="103"/>
      <c r="E148" s="103"/>
      <c r="F148" s="104"/>
      <c r="G148" s="18"/>
      <c r="H148" s="19"/>
      <c r="I148" s="19"/>
      <c r="J148" s="19"/>
      <c r="K148" s="21"/>
      <c r="L148" s="15"/>
    </row>
    <row r="149" spans="1:12" ht="15">
      <c r="A149" s="41"/>
      <c r="B149" s="74">
        <v>73</v>
      </c>
      <c r="C149" s="49" t="s">
        <v>225</v>
      </c>
      <c r="D149" s="103"/>
      <c r="E149" s="103"/>
      <c r="F149" s="104"/>
      <c r="G149" s="18"/>
      <c r="H149" s="19" t="str">
        <f>IF(D149&gt;=D150,"OK","ΣΦΑΛΜΑ")</f>
        <v>OK</v>
      </c>
      <c r="I149" s="19" t="str">
        <f>IF(E149&gt;=E150,"OK","ΣΦΑΛΜΑ")</f>
        <v>OK</v>
      </c>
      <c r="J149" s="19" t="str">
        <f>IF(F149&gt;=F150,"OK","ΣΦΑΛΜΑ")</f>
        <v>OK</v>
      </c>
      <c r="K149" s="46" t="s">
        <v>226</v>
      </c>
      <c r="L149" s="15"/>
    </row>
    <row r="150" spans="1:12" ht="25.5">
      <c r="A150" s="41"/>
      <c r="B150" s="77">
        <v>734</v>
      </c>
      <c r="C150" s="54" t="s">
        <v>227</v>
      </c>
      <c r="D150" s="106"/>
      <c r="E150" s="106"/>
      <c r="F150" s="107"/>
      <c r="G150" s="18"/>
      <c r="H150" s="19"/>
      <c r="I150" s="19"/>
      <c r="J150" s="19"/>
      <c r="K150" s="21"/>
      <c r="L150" s="15"/>
    </row>
    <row r="151" spans="1:12" ht="15">
      <c r="A151" s="41"/>
      <c r="B151" s="74">
        <v>74</v>
      </c>
      <c r="C151" s="49" t="s">
        <v>228</v>
      </c>
      <c r="D151" s="103"/>
      <c r="E151" s="103"/>
      <c r="F151" s="104"/>
      <c r="G151" s="18"/>
      <c r="H151" s="19"/>
      <c r="I151" s="19"/>
      <c r="J151" s="19"/>
      <c r="K151" s="21"/>
      <c r="L151" s="15"/>
    </row>
    <row r="152" spans="1:12" ht="15">
      <c r="A152" s="41"/>
      <c r="B152" s="74">
        <v>75</v>
      </c>
      <c r="C152" s="49" t="s">
        <v>229</v>
      </c>
      <c r="D152" s="103"/>
      <c r="E152" s="103"/>
      <c r="F152" s="104"/>
      <c r="G152" s="18"/>
      <c r="H152" s="19"/>
      <c r="I152" s="19"/>
      <c r="J152" s="19"/>
      <c r="K152" s="21"/>
      <c r="L152" s="15"/>
    </row>
    <row r="153" spans="1:12" ht="30">
      <c r="A153" s="41"/>
      <c r="B153" s="99">
        <v>8</v>
      </c>
      <c r="C153" s="43" t="s">
        <v>230</v>
      </c>
      <c r="D153" s="100">
        <f>+D154+D161+D162+D163</f>
        <v>0</v>
      </c>
      <c r="E153" s="100">
        <f>+E154+E161+E162+E163</f>
        <v>0</v>
      </c>
      <c r="F153" s="101">
        <f>+F154+F161+F162+F163</f>
        <v>0</v>
      </c>
      <c r="G153" s="18"/>
      <c r="H153" s="19" t="str">
        <f>IF(D153=SUM(D154,D161,D162,D163),"OK","ΣΦΑΛΜΑ")</f>
        <v>OK</v>
      </c>
      <c r="I153" s="19" t="str">
        <f>IF(E153=SUM(E154,E161,E162,E163),"OK","ΣΦΑΛΜΑ")</f>
        <v>OK</v>
      </c>
      <c r="J153" s="19" t="str">
        <f>IF(F153=SUM(F154,F161,F162,F163),"OK","ΣΦΑΛΜΑ")</f>
        <v>OK</v>
      </c>
      <c r="K153" s="46" t="s">
        <v>231</v>
      </c>
      <c r="L153" s="15"/>
    </row>
    <row r="154" spans="1:12" ht="15">
      <c r="A154" s="41"/>
      <c r="B154" s="74">
        <v>81</v>
      </c>
      <c r="C154" s="49" t="s">
        <v>232</v>
      </c>
      <c r="D154" s="50">
        <f>D155+D159+D160</f>
        <v>0</v>
      </c>
      <c r="E154" s="50">
        <f>E155+E159+E160</f>
        <v>0</v>
      </c>
      <c r="F154" s="51">
        <f>F155+F159+F160</f>
        <v>0</v>
      </c>
      <c r="G154" s="18"/>
      <c r="H154" s="19" t="str">
        <f>IF(D154=SUM(D155,D159:D160),"OK","ΣΦΑΛΜΑ")</f>
        <v>OK</v>
      </c>
      <c r="I154" s="19" t="str">
        <f>IF(E154=SUM(E155,E159:E160),"OK","ΣΦΑΛΜΑ")</f>
        <v>OK</v>
      </c>
      <c r="J154" s="19" t="str">
        <f>IF(F154=SUM(F155,F159:F160),"OK","ΣΦΑΛΜΑ")</f>
        <v>OK</v>
      </c>
      <c r="K154" s="46" t="s">
        <v>233</v>
      </c>
      <c r="L154" s="15"/>
    </row>
    <row r="155" spans="1:12" ht="15">
      <c r="A155" s="41"/>
      <c r="B155" s="74">
        <v>811</v>
      </c>
      <c r="C155" s="49" t="s">
        <v>234</v>
      </c>
      <c r="D155" s="106"/>
      <c r="E155" s="106"/>
      <c r="F155" s="107"/>
      <c r="G155" s="18"/>
      <c r="H155" s="19" t="str">
        <f>IF(D155&gt;=SUM(D156:D158),"OK","ΣΦΑΛΜΑ")</f>
        <v>OK</v>
      </c>
      <c r="I155" s="19" t="str">
        <f>IF(E155&gt;=SUM(E156:E158),"OK","ΣΦΑΛΜΑ")</f>
        <v>OK</v>
      </c>
      <c r="J155" s="19" t="str">
        <f>IF(F155&gt;=SUM(F156:F158),"OK","ΣΦΑΛΜΑ")</f>
        <v>OK</v>
      </c>
      <c r="K155" s="46" t="s">
        <v>235</v>
      </c>
      <c r="L155" s="15"/>
    </row>
    <row r="156" spans="1:12" ht="15">
      <c r="A156" s="41"/>
      <c r="B156" s="77">
        <v>8111</v>
      </c>
      <c r="C156" s="54" t="s">
        <v>169</v>
      </c>
      <c r="D156" s="118"/>
      <c r="E156" s="106"/>
      <c r="F156" s="107"/>
      <c r="G156" s="18"/>
      <c r="H156" s="19"/>
      <c r="I156" s="19"/>
      <c r="J156" s="19"/>
      <c r="K156" s="21"/>
      <c r="L156" s="15"/>
    </row>
    <row r="157" spans="1:12" ht="15">
      <c r="A157" s="41"/>
      <c r="B157" s="77">
        <v>8112</v>
      </c>
      <c r="C157" s="54" t="s">
        <v>236</v>
      </c>
      <c r="D157" s="118"/>
      <c r="E157" s="106"/>
      <c r="F157" s="107"/>
      <c r="G157" s="18"/>
      <c r="H157" s="19"/>
      <c r="I157" s="19"/>
      <c r="J157" s="19"/>
      <c r="K157" s="21"/>
      <c r="L157" s="15"/>
    </row>
    <row r="158" spans="1:12" ht="15">
      <c r="A158" s="41"/>
      <c r="B158" s="77">
        <v>8114</v>
      </c>
      <c r="C158" s="54" t="s">
        <v>237</v>
      </c>
      <c r="D158" s="118"/>
      <c r="E158" s="106"/>
      <c r="F158" s="107"/>
      <c r="G158" s="18"/>
      <c r="H158" s="19"/>
      <c r="I158" s="19"/>
      <c r="J158" s="19"/>
      <c r="K158" s="21"/>
      <c r="L158" s="15"/>
    </row>
    <row r="159" spans="1:12" ht="15">
      <c r="A159" s="41"/>
      <c r="B159" s="102">
        <v>812</v>
      </c>
      <c r="C159" s="49" t="s">
        <v>238</v>
      </c>
      <c r="D159" s="118"/>
      <c r="E159" s="106"/>
      <c r="F159" s="107"/>
      <c r="G159" s="18"/>
      <c r="H159" s="19"/>
      <c r="I159" s="19"/>
      <c r="J159" s="19"/>
      <c r="K159" s="21"/>
      <c r="L159" s="15"/>
    </row>
    <row r="160" spans="1:12" ht="15">
      <c r="A160" s="41"/>
      <c r="B160" s="102">
        <v>813</v>
      </c>
      <c r="C160" s="49" t="s">
        <v>239</v>
      </c>
      <c r="D160" s="118"/>
      <c r="E160" s="106"/>
      <c r="F160" s="107"/>
      <c r="G160" s="18"/>
      <c r="H160" s="19"/>
      <c r="I160" s="19"/>
      <c r="J160" s="19"/>
      <c r="K160" s="21"/>
      <c r="L160" s="15"/>
    </row>
    <row r="161" spans="1:12" ht="15">
      <c r="A161" s="41"/>
      <c r="B161" s="74">
        <v>82</v>
      </c>
      <c r="C161" s="49" t="s">
        <v>240</v>
      </c>
      <c r="D161" s="118"/>
      <c r="E161" s="106"/>
      <c r="F161" s="107"/>
      <c r="G161" s="18"/>
      <c r="H161" s="19"/>
      <c r="I161" s="19"/>
      <c r="J161" s="19"/>
      <c r="K161" s="21"/>
      <c r="L161" s="15"/>
    </row>
    <row r="162" spans="1:12" ht="15">
      <c r="A162" s="41"/>
      <c r="B162" s="74">
        <v>83</v>
      </c>
      <c r="C162" s="49" t="s">
        <v>241</v>
      </c>
      <c r="D162" s="50"/>
      <c r="E162" s="50"/>
      <c r="F162" s="51"/>
      <c r="G162" s="18"/>
      <c r="H162" s="19"/>
      <c r="I162" s="19"/>
      <c r="J162" s="19"/>
      <c r="K162" s="21"/>
      <c r="L162" s="15"/>
    </row>
    <row r="163" spans="1:12" ht="25.5">
      <c r="A163" s="41"/>
      <c r="B163" s="74">
        <v>85</v>
      </c>
      <c r="C163" s="49" t="s">
        <v>242</v>
      </c>
      <c r="D163" s="119"/>
      <c r="E163" s="119"/>
      <c r="F163" s="120"/>
      <c r="G163" s="18"/>
      <c r="H163" s="19" t="str">
        <f>IF(D163&gt;D164,"OK","ΣΦΑΛΜΑ")</f>
        <v>ΣΦΑΛΜΑ</v>
      </c>
      <c r="I163" s="19" t="str">
        <f>IF(E163&gt;E164,"OK","ΣΦΑΛΜΑ")</f>
        <v>ΣΦΑΛΜΑ</v>
      </c>
      <c r="J163" s="19" t="str">
        <f>IF(F163&gt;F164,"OK","ΣΦΑΛΜΑ")</f>
        <v>ΣΦΑΛΜΑ</v>
      </c>
      <c r="K163" s="46" t="s">
        <v>243</v>
      </c>
      <c r="L163" s="15"/>
    </row>
    <row r="164" spans="1:12" ht="38.25">
      <c r="A164" s="41"/>
      <c r="B164" s="121" t="s">
        <v>244</v>
      </c>
      <c r="C164" s="122" t="s">
        <v>245</v>
      </c>
      <c r="D164" s="103"/>
      <c r="E164" s="103"/>
      <c r="F164" s="104"/>
      <c r="G164" s="123" t="s">
        <v>246</v>
      </c>
      <c r="H164" s="19"/>
      <c r="I164" s="19"/>
      <c r="J164" s="19"/>
      <c r="K164" s="21"/>
      <c r="L164" s="15"/>
    </row>
    <row r="165" spans="1:12" ht="15">
      <c r="A165" s="41"/>
      <c r="B165" s="115">
        <v>9</v>
      </c>
      <c r="C165" s="124" t="s">
        <v>247</v>
      </c>
      <c r="D165" s="117"/>
      <c r="E165" s="117"/>
      <c r="F165" s="101"/>
      <c r="G165" s="18"/>
      <c r="H165" s="19"/>
      <c r="I165" s="19"/>
      <c r="J165" s="19"/>
      <c r="K165" s="21"/>
      <c r="L165" s="15"/>
    </row>
    <row r="166" spans="1:12" ht="15">
      <c r="A166" s="41"/>
      <c r="B166" s="48" t="s">
        <v>248</v>
      </c>
      <c r="C166" s="89" t="s">
        <v>249</v>
      </c>
      <c r="D166" s="125">
        <f>D96+D147+D153+D165</f>
        <v>0</v>
      </c>
      <c r="E166" s="126">
        <f>E96+E147+E153+E165</f>
        <v>0</v>
      </c>
      <c r="F166" s="127">
        <f>F96+F147+F153+F165</f>
        <v>0</v>
      </c>
      <c r="G166" s="80"/>
      <c r="H166" s="19" t="str">
        <f>IF(D166=SUM(D96,D147,D153,D165),"OK","ΣΦΑΛΜΑ")</f>
        <v>OK</v>
      </c>
      <c r="I166" s="19" t="str">
        <f>IF(E166=SUM(E96,E147,E153,E165),"OK","ΣΦΑΛΜΑ")</f>
        <v>OK</v>
      </c>
      <c r="J166" s="19" t="str">
        <f>IF(F166=SUM(F96,F147,F153,F165),"OK","ΣΦΑΛΜΑ")</f>
        <v>OK</v>
      </c>
      <c r="K166" s="46" t="s">
        <v>250</v>
      </c>
      <c r="L166" s="15"/>
    </row>
    <row r="167" spans="1:12" ht="30">
      <c r="A167" s="41"/>
      <c r="B167" s="93" t="s">
        <v>251</v>
      </c>
      <c r="C167" s="94" t="s">
        <v>252</v>
      </c>
      <c r="D167" s="128">
        <f>D166-D163-D165</f>
        <v>0</v>
      </c>
      <c r="E167" s="128">
        <f>E166-E163-E165</f>
        <v>0</v>
      </c>
      <c r="F167" s="129">
        <f>F166-F163-F165</f>
        <v>0</v>
      </c>
      <c r="G167" s="80"/>
      <c r="H167" s="19" t="str">
        <f>IF(D167=(D166-D165-D163),"OK","ΣΦΑΛΜΑ")</f>
        <v>OK</v>
      </c>
      <c r="I167" s="19" t="str">
        <f>IF(E167=(E166-E165-E163),"OK","ΣΦΑΛΜΑ")</f>
        <v>OK</v>
      </c>
      <c r="J167" s="19" t="str">
        <f>IF(F167=(F166-F165-F163),"OK","ΣΦΑΛΜΑ")</f>
        <v>OK</v>
      </c>
      <c r="K167" s="46" t="s">
        <v>253</v>
      </c>
      <c r="L167" s="15"/>
    </row>
    <row r="168" spans="1:12" ht="15">
      <c r="A168" s="41"/>
      <c r="B168" s="16"/>
      <c r="C168" s="16"/>
      <c r="D168" s="16"/>
      <c r="E168" s="16"/>
      <c r="F168" s="16"/>
      <c r="G168" s="18"/>
      <c r="H168" s="19"/>
      <c r="I168" s="19"/>
      <c r="J168" s="19"/>
      <c r="K168" s="21"/>
      <c r="L168" s="15"/>
    </row>
    <row r="169" spans="1:12" ht="15.75">
      <c r="A169" s="41"/>
      <c r="B169" s="130" t="s">
        <v>254</v>
      </c>
      <c r="C169" s="16"/>
      <c r="D169" s="16"/>
      <c r="E169" s="16"/>
      <c r="F169" s="16"/>
      <c r="G169" s="18"/>
      <c r="H169" s="19"/>
      <c r="I169" s="19"/>
      <c r="J169" s="19"/>
      <c r="K169" s="21"/>
      <c r="L169" s="15"/>
    </row>
    <row r="170" spans="1:12" ht="15">
      <c r="A170" s="41"/>
      <c r="B170" s="35" t="s">
        <v>255</v>
      </c>
      <c r="C170" s="35"/>
      <c r="D170" s="35"/>
      <c r="E170" s="35"/>
      <c r="F170" s="98"/>
      <c r="G170" s="18"/>
      <c r="H170" s="19"/>
      <c r="I170" s="19"/>
      <c r="J170" s="19"/>
      <c r="K170" s="21"/>
      <c r="L170" s="15"/>
    </row>
    <row r="171" spans="1:12" ht="63.75">
      <c r="A171" s="41"/>
      <c r="B171" s="131"/>
      <c r="C171" s="132"/>
      <c r="D171" s="133" t="s">
        <v>256</v>
      </c>
      <c r="E171" s="134" t="s">
        <v>257</v>
      </c>
      <c r="F171" s="135" t="s">
        <v>18</v>
      </c>
      <c r="G171" s="18"/>
      <c r="H171" s="19"/>
      <c r="I171" s="19"/>
      <c r="J171" s="19"/>
      <c r="K171" s="21"/>
      <c r="L171" s="15"/>
    </row>
    <row r="172" spans="1:12" ht="15">
      <c r="A172" s="41"/>
      <c r="B172" s="136">
        <v>1</v>
      </c>
      <c r="C172" s="137" t="s">
        <v>258</v>
      </c>
      <c r="D172" s="138">
        <f>D173+D174+D175</f>
        <v>0</v>
      </c>
      <c r="E172" s="138">
        <f>E173+E174+E175</f>
        <v>0</v>
      </c>
      <c r="F172" s="139">
        <f>F173+F174+F175</f>
        <v>0</v>
      </c>
      <c r="G172" s="80"/>
      <c r="H172" s="19" t="str">
        <f>IF(D172=SUM(D173:D175),"OK","ΣΦΑΛΜΑ")</f>
        <v>OK</v>
      </c>
      <c r="I172" s="19" t="str">
        <f>IF(E172=SUM(E173:E175),"OK","ΣΦΑΛΜΑ")</f>
        <v>OK</v>
      </c>
      <c r="J172" s="19" t="str">
        <f>IF(F172=SUM(F173:F175),"OK","ΣΦΑΛΜΑ")</f>
        <v>OK</v>
      </c>
      <c r="K172" s="46" t="s">
        <v>259</v>
      </c>
      <c r="L172" s="15"/>
    </row>
    <row r="173" spans="1:12" ht="15">
      <c r="A173" s="140"/>
      <c r="B173" s="141" t="s">
        <v>260</v>
      </c>
      <c r="C173" s="142" t="s">
        <v>261</v>
      </c>
      <c r="D173" s="143"/>
      <c r="E173" s="143"/>
      <c r="F173" s="144"/>
      <c r="G173" s="80"/>
      <c r="H173" s="19"/>
      <c r="I173" s="19"/>
      <c r="J173" s="19"/>
      <c r="K173" s="21"/>
      <c r="L173" s="15"/>
    </row>
    <row r="174" spans="1:12" ht="15">
      <c r="A174" s="15"/>
      <c r="B174" s="141" t="s">
        <v>262</v>
      </c>
      <c r="C174" s="142" t="s">
        <v>263</v>
      </c>
      <c r="D174" s="143"/>
      <c r="E174" s="143"/>
      <c r="F174" s="144"/>
      <c r="G174" s="18"/>
      <c r="H174" s="19"/>
      <c r="I174" s="19"/>
      <c r="J174" s="19"/>
      <c r="K174" s="21"/>
      <c r="L174" s="15"/>
    </row>
    <row r="175" spans="1:12" ht="15">
      <c r="A175" s="15"/>
      <c r="B175" s="141" t="s">
        <v>264</v>
      </c>
      <c r="C175" s="142" t="s">
        <v>265</v>
      </c>
      <c r="D175" s="143"/>
      <c r="E175" s="143"/>
      <c r="F175" s="144"/>
      <c r="G175" s="18"/>
      <c r="H175" s="19"/>
      <c r="I175" s="19"/>
      <c r="J175" s="19"/>
      <c r="K175" s="21"/>
      <c r="L175" s="15"/>
    </row>
    <row r="176" spans="1:12" ht="15">
      <c r="A176" s="41"/>
      <c r="B176" s="136">
        <v>2</v>
      </c>
      <c r="C176" s="137" t="s">
        <v>266</v>
      </c>
      <c r="D176" s="138">
        <f>D177+D178+D179</f>
        <v>0</v>
      </c>
      <c r="E176" s="138">
        <f>E177+E178+E179</f>
        <v>0</v>
      </c>
      <c r="F176" s="139">
        <f>F177+F178+F179</f>
        <v>0</v>
      </c>
      <c r="G176" s="18"/>
      <c r="H176" s="19" t="str">
        <f>IF(D176=SUM(D177:D179),"OK","ΣΦΑΛΜΑ")</f>
        <v>OK</v>
      </c>
      <c r="I176" s="19" t="str">
        <f>IF(E176=SUM(E177:E179),"OK","ΣΦΑΛΜΑ")</f>
        <v>OK</v>
      </c>
      <c r="J176" s="19" t="str">
        <f>IF(F176=SUM(F177:F179),"OK","ΣΦΑΛΜΑ")</f>
        <v>OK</v>
      </c>
      <c r="K176" s="46" t="s">
        <v>267</v>
      </c>
      <c r="L176" s="15"/>
    </row>
    <row r="177" spans="1:12" ht="15">
      <c r="A177" s="140"/>
      <c r="B177" s="141" t="s">
        <v>268</v>
      </c>
      <c r="C177" s="142" t="s">
        <v>269</v>
      </c>
      <c r="D177" s="143"/>
      <c r="E177" s="143"/>
      <c r="F177" s="144"/>
      <c r="G177" s="18"/>
      <c r="H177" s="19"/>
      <c r="I177" s="19"/>
      <c r="J177" s="19"/>
      <c r="K177" s="21"/>
      <c r="L177" s="15"/>
    </row>
    <row r="178" spans="1:12" ht="15">
      <c r="A178" s="47"/>
      <c r="B178" s="141" t="s">
        <v>270</v>
      </c>
      <c r="C178" s="142" t="s">
        <v>271</v>
      </c>
      <c r="D178" s="143"/>
      <c r="E178" s="143"/>
      <c r="F178" s="144"/>
      <c r="G178" s="18"/>
      <c r="H178" s="19"/>
      <c r="I178" s="19"/>
      <c r="J178" s="19"/>
      <c r="K178" s="21"/>
      <c r="L178" s="15"/>
    </row>
    <row r="179" spans="1:12" ht="15">
      <c r="A179" s="41"/>
      <c r="B179" s="141" t="s">
        <v>272</v>
      </c>
      <c r="C179" s="142" t="s">
        <v>273</v>
      </c>
      <c r="D179" s="143"/>
      <c r="E179" s="143"/>
      <c r="F179" s="144"/>
      <c r="G179" s="18"/>
      <c r="H179" s="19"/>
      <c r="I179" s="19"/>
      <c r="J179" s="19"/>
      <c r="K179" s="21"/>
      <c r="L179" s="15"/>
    </row>
    <row r="180" spans="1:12" ht="15">
      <c r="A180" s="41"/>
      <c r="B180" s="136">
        <v>3</v>
      </c>
      <c r="C180" s="145" t="s">
        <v>274</v>
      </c>
      <c r="D180" s="146"/>
      <c r="E180" s="146"/>
      <c r="F180" s="147"/>
      <c r="G180" s="18"/>
      <c r="H180" s="19"/>
      <c r="I180" s="19"/>
      <c r="J180" s="19"/>
      <c r="K180" s="21"/>
      <c r="L180" s="15"/>
    </row>
    <row r="181" spans="1:12" ht="15">
      <c r="A181" s="41"/>
      <c r="B181" s="136">
        <v>4</v>
      </c>
      <c r="C181" s="137" t="s">
        <v>275</v>
      </c>
      <c r="D181" s="138">
        <f>D182+D183</f>
        <v>0</v>
      </c>
      <c r="E181" s="138">
        <f>E182+E183</f>
        <v>0</v>
      </c>
      <c r="F181" s="147">
        <f>F182+F183</f>
        <v>0</v>
      </c>
      <c r="G181" s="18"/>
      <c r="H181" s="19" t="str">
        <f>IF(D181=SUM(D182:D183),"OK","ΣΦΑΛΜΑ")</f>
        <v>OK</v>
      </c>
      <c r="I181" s="19" t="str">
        <f>IF(E181=SUM(E182:E183),"OK","ΣΦΑΛΜΑ")</f>
        <v>OK</v>
      </c>
      <c r="J181" s="19" t="str">
        <f>IF(F181=SUM(F182:F183),"OK","ΣΦΑΛΜΑ")</f>
        <v>OK</v>
      </c>
      <c r="K181" s="46" t="s">
        <v>276</v>
      </c>
      <c r="L181" s="15"/>
    </row>
    <row r="182" spans="1:12" ht="15">
      <c r="A182" s="47"/>
      <c r="B182" s="148" t="s">
        <v>277</v>
      </c>
      <c r="C182" s="149" t="s">
        <v>278</v>
      </c>
      <c r="D182" s="150"/>
      <c r="E182" s="150"/>
      <c r="F182" s="151"/>
      <c r="G182" s="18"/>
      <c r="H182" s="19"/>
      <c r="I182" s="19"/>
      <c r="J182" s="19"/>
      <c r="K182" s="21"/>
      <c r="L182" s="15"/>
    </row>
    <row r="183" spans="1:12" ht="15">
      <c r="A183" s="41"/>
      <c r="B183" s="148" t="s">
        <v>279</v>
      </c>
      <c r="C183" s="149" t="s">
        <v>280</v>
      </c>
      <c r="D183" s="150"/>
      <c r="E183" s="150"/>
      <c r="F183" s="151"/>
      <c r="G183" s="18"/>
      <c r="H183" s="19"/>
      <c r="I183" s="19"/>
      <c r="J183" s="19"/>
      <c r="K183" s="21"/>
      <c r="L183" s="15"/>
    </row>
    <row r="184" spans="1:12" ht="15">
      <c r="A184" s="41"/>
      <c r="B184" s="136" t="s">
        <v>281</v>
      </c>
      <c r="C184" s="152" t="s">
        <v>282</v>
      </c>
      <c r="D184" s="146">
        <f>D185+D191</f>
        <v>0</v>
      </c>
      <c r="E184" s="146">
        <f>E185+E191</f>
        <v>0</v>
      </c>
      <c r="F184" s="147">
        <f>F185+F191</f>
        <v>0</v>
      </c>
      <c r="G184" s="18"/>
      <c r="H184" s="19" t="str">
        <f>IF(D184=SUM(D185:D191),"OK","ΣΦΑΛΜΑ")</f>
        <v>OK</v>
      </c>
      <c r="I184" s="19" t="str">
        <f>IF(E184=SUM(E185:E191),"OK","ΣΦΑΛΜΑ")</f>
        <v>OK</v>
      </c>
      <c r="J184" s="19" t="str">
        <f>IF(F184=SUM(F185:F191),"OK","ΣΦΑΛΜΑ")</f>
        <v>OK</v>
      </c>
      <c r="K184" s="46" t="s">
        <v>283</v>
      </c>
      <c r="L184" s="15"/>
    </row>
    <row r="185" spans="1:12" ht="15">
      <c r="A185" s="41"/>
      <c r="B185" s="148" t="s">
        <v>284</v>
      </c>
      <c r="C185" s="153" t="s">
        <v>285</v>
      </c>
      <c r="D185" s="154">
        <f>D186+D187+D188+D189+D190</f>
        <v>0</v>
      </c>
      <c r="E185" s="154"/>
      <c r="F185" s="155"/>
      <c r="G185" s="18"/>
      <c r="H185" s="19" t="str">
        <f>IF(D185=D186+D187+D188+D189+D190,"OK","ΣΦΑΛΜΑ")</f>
        <v>OK</v>
      </c>
      <c r="I185" s="19" t="str">
        <f>IF(E185=E186+E187+E188+E189+E190,"OK","ΣΦΑΛΜΑ")</f>
        <v>OK</v>
      </c>
      <c r="J185" s="19" t="str">
        <f>IF(F185=F186+F187+F188+F189+F190,"OK","ΣΦΑΛΜΑ")</f>
        <v>OK</v>
      </c>
      <c r="K185" s="46" t="s">
        <v>286</v>
      </c>
      <c r="L185" s="15"/>
    </row>
    <row r="186" spans="1:12" ht="15">
      <c r="A186" s="87"/>
      <c r="B186" s="156" t="s">
        <v>287</v>
      </c>
      <c r="C186" s="157" t="s">
        <v>288</v>
      </c>
      <c r="D186" s="158"/>
      <c r="E186" s="158"/>
      <c r="F186" s="159"/>
      <c r="G186" s="18"/>
      <c r="H186" s="19"/>
      <c r="I186" s="19"/>
      <c r="J186" s="19"/>
      <c r="K186" s="21"/>
      <c r="L186" s="15"/>
    </row>
    <row r="187" spans="1:12" ht="15">
      <c r="A187" s="87"/>
      <c r="B187" s="156" t="s">
        <v>289</v>
      </c>
      <c r="C187" s="157" t="s">
        <v>290</v>
      </c>
      <c r="D187" s="158"/>
      <c r="E187" s="158"/>
      <c r="F187" s="159"/>
      <c r="G187" s="18"/>
      <c r="H187" s="19"/>
      <c r="I187" s="19"/>
      <c r="J187" s="19"/>
      <c r="K187" s="21"/>
      <c r="L187" s="15"/>
    </row>
    <row r="188" spans="1:12" ht="15">
      <c r="A188" s="87"/>
      <c r="B188" s="156" t="s">
        <v>291</v>
      </c>
      <c r="C188" s="157" t="s">
        <v>292</v>
      </c>
      <c r="D188" s="158"/>
      <c r="E188" s="158"/>
      <c r="F188" s="159"/>
      <c r="G188" s="18"/>
      <c r="H188" s="19"/>
      <c r="I188" s="19"/>
      <c r="J188" s="19"/>
      <c r="K188" s="21"/>
      <c r="L188" s="15"/>
    </row>
    <row r="189" spans="1:12" ht="15">
      <c r="A189" s="87"/>
      <c r="B189" s="156" t="s">
        <v>293</v>
      </c>
      <c r="C189" s="157" t="s">
        <v>294</v>
      </c>
      <c r="D189" s="158"/>
      <c r="E189" s="158"/>
      <c r="F189" s="159"/>
      <c r="G189" s="18"/>
      <c r="H189" s="19"/>
      <c r="I189" s="19"/>
      <c r="J189" s="19"/>
      <c r="K189" s="21"/>
      <c r="L189" s="15"/>
    </row>
    <row r="190" spans="1:12" ht="15">
      <c r="A190" s="87"/>
      <c r="B190" s="156" t="s">
        <v>295</v>
      </c>
      <c r="C190" s="157" t="s">
        <v>296</v>
      </c>
      <c r="D190" s="158"/>
      <c r="E190" s="158"/>
      <c r="F190" s="159"/>
      <c r="G190" s="18"/>
      <c r="H190" s="19"/>
      <c r="I190" s="19"/>
      <c r="J190" s="19"/>
      <c r="K190" s="21"/>
      <c r="L190" s="15"/>
    </row>
    <row r="191" spans="1:12" ht="15">
      <c r="A191" s="47"/>
      <c r="B191" s="160" t="s">
        <v>297</v>
      </c>
      <c r="C191" s="161" t="s">
        <v>298</v>
      </c>
      <c r="D191" s="162">
        <f>D192+D193+D194+D195</f>
        <v>0</v>
      </c>
      <c r="E191" s="162"/>
      <c r="F191" s="163"/>
      <c r="G191" s="18"/>
      <c r="H191" s="19" t="str">
        <f>IF(D191=D192+D193+D194+D195,"OK","ΣΦΑΛΜΑ")</f>
        <v>OK</v>
      </c>
      <c r="I191" s="19" t="str">
        <f>IF(E191=E192+E193+E194+E195,"OK","ΣΦΑΛΜΑ")</f>
        <v>OK</v>
      </c>
      <c r="J191" s="19" t="str">
        <f>IF(F191=F192+F193+F194+F195,"OK","ΣΦΑΛΜΑ")</f>
        <v>OK</v>
      </c>
      <c r="K191" s="46" t="s">
        <v>299</v>
      </c>
      <c r="L191" s="15"/>
    </row>
    <row r="192" spans="1:12" ht="15">
      <c r="A192" s="87"/>
      <c r="B192" s="156" t="s">
        <v>300</v>
      </c>
      <c r="C192" s="157" t="s">
        <v>288</v>
      </c>
      <c r="D192" s="158"/>
      <c r="E192" s="158"/>
      <c r="F192" s="159"/>
      <c r="G192" s="18"/>
      <c r="H192" s="19"/>
      <c r="I192" s="19"/>
      <c r="J192" s="19"/>
      <c r="K192" s="21"/>
      <c r="L192" s="15"/>
    </row>
    <row r="193" spans="1:12" ht="15">
      <c r="A193" s="87"/>
      <c r="B193" s="156" t="s">
        <v>301</v>
      </c>
      <c r="C193" s="157" t="s">
        <v>290</v>
      </c>
      <c r="D193" s="158"/>
      <c r="E193" s="158"/>
      <c r="F193" s="159"/>
      <c r="G193" s="18"/>
      <c r="H193" s="19"/>
      <c r="I193" s="19"/>
      <c r="J193" s="19"/>
      <c r="K193" s="21"/>
      <c r="L193" s="15"/>
    </row>
    <row r="194" spans="1:12" ht="15">
      <c r="A194" s="87"/>
      <c r="B194" s="156" t="s">
        <v>302</v>
      </c>
      <c r="C194" s="157" t="s">
        <v>292</v>
      </c>
      <c r="D194" s="158"/>
      <c r="E194" s="158"/>
      <c r="F194" s="159"/>
      <c r="G194" s="18"/>
      <c r="H194" s="19"/>
      <c r="I194" s="19"/>
      <c r="J194" s="19"/>
      <c r="K194" s="21"/>
      <c r="L194" s="15"/>
    </row>
    <row r="195" spans="1:12" ht="15">
      <c r="A195" s="87"/>
      <c r="B195" s="156" t="s">
        <v>303</v>
      </c>
      <c r="C195" s="157" t="s">
        <v>294</v>
      </c>
      <c r="D195" s="158"/>
      <c r="E195" s="158"/>
      <c r="F195" s="159"/>
      <c r="G195" s="18"/>
      <c r="H195" s="19"/>
      <c r="I195" s="19"/>
      <c r="J195" s="19"/>
      <c r="K195" s="21"/>
      <c r="L195" s="15"/>
    </row>
    <row r="196" spans="1:12" ht="15">
      <c r="A196" s="87"/>
      <c r="B196" s="156" t="s">
        <v>304</v>
      </c>
      <c r="C196" s="157" t="s">
        <v>296</v>
      </c>
      <c r="D196" s="158"/>
      <c r="E196" s="158"/>
      <c r="F196" s="159"/>
      <c r="G196" s="18"/>
      <c r="H196" s="19"/>
      <c r="I196" s="19"/>
      <c r="J196" s="19"/>
      <c r="K196" s="21"/>
      <c r="L196" s="15"/>
    </row>
    <row r="197" spans="1:12" ht="15">
      <c r="A197" s="47"/>
      <c r="B197" s="148" t="s">
        <v>305</v>
      </c>
      <c r="C197" s="164" t="s">
        <v>306</v>
      </c>
      <c r="D197" s="154">
        <f>D198+D200</f>
        <v>0</v>
      </c>
      <c r="E197" s="154">
        <f>E198+E200</f>
        <v>0</v>
      </c>
      <c r="F197" s="155">
        <f>F198+F200</f>
        <v>0</v>
      </c>
      <c r="G197" s="18"/>
      <c r="H197" s="19" t="str">
        <f>IF(D197=SUM(D198,D200),"OK","ΣΦΑΛΜΑ")</f>
        <v>OK</v>
      </c>
      <c r="I197" s="19" t="str">
        <f>IF(E197=SUM(E198,E200),"OK","ΣΦΑΛΜΑ")</f>
        <v>OK</v>
      </c>
      <c r="J197" s="19" t="str">
        <f>IF(F197=SUM(F198,F200),"OK","ΣΦΑΛΜΑ")</f>
        <v>OK</v>
      </c>
      <c r="K197" s="46" t="s">
        <v>307</v>
      </c>
      <c r="L197" s="15"/>
    </row>
    <row r="198" spans="1:12" ht="15">
      <c r="A198" s="41"/>
      <c r="B198" s="148" t="s">
        <v>308</v>
      </c>
      <c r="C198" s="142" t="s">
        <v>309</v>
      </c>
      <c r="D198" s="143"/>
      <c r="E198" s="143"/>
      <c r="F198" s="144"/>
      <c r="G198" s="18"/>
      <c r="H198" s="19" t="str">
        <f>IF(D198&gt;=D199,"OK","ΣΦΑΛΜΑ")</f>
        <v>OK</v>
      </c>
      <c r="I198" s="19" t="str">
        <f>IF(E198&gt;=E199,"OK","ΣΦΑΛΜΑ")</f>
        <v>OK</v>
      </c>
      <c r="J198" s="19" t="str">
        <f>IF(F198&gt;=F199,"OK","ΣΦΑΛΜΑ")</f>
        <v>OK</v>
      </c>
      <c r="K198" s="46" t="s">
        <v>310</v>
      </c>
      <c r="L198" s="15"/>
    </row>
    <row r="199" spans="1:12" ht="25.5">
      <c r="A199" s="41"/>
      <c r="B199" s="148" t="s">
        <v>311</v>
      </c>
      <c r="C199" s="165" t="s">
        <v>312</v>
      </c>
      <c r="D199" s="166"/>
      <c r="E199" s="166"/>
      <c r="F199" s="167"/>
      <c r="G199" s="18"/>
      <c r="H199" s="19"/>
      <c r="I199" s="19"/>
      <c r="J199" s="19"/>
      <c r="K199" s="21"/>
      <c r="L199" s="15"/>
    </row>
    <row r="200" spans="1:12" ht="15">
      <c r="A200" s="47"/>
      <c r="B200" s="148" t="s">
        <v>313</v>
      </c>
      <c r="C200" s="142" t="s">
        <v>314</v>
      </c>
      <c r="D200" s="143"/>
      <c r="E200" s="143"/>
      <c r="F200" s="144"/>
      <c r="G200" s="18"/>
      <c r="H200" s="19" t="str">
        <f>IF(D200&gt;=D201,"OK","ΣΦΑΛΜΑ")</f>
        <v>OK</v>
      </c>
      <c r="I200" s="19" t="str">
        <f>IF(E200&gt;=E201,"OK","ΣΦΑΛΜΑ")</f>
        <v>OK</v>
      </c>
      <c r="J200" s="19" t="str">
        <f>IF(F200&gt;=F201,"OK","ΣΦΑΛΜΑ")</f>
        <v>OK</v>
      </c>
      <c r="K200" s="46" t="s">
        <v>315</v>
      </c>
      <c r="L200" s="15"/>
    </row>
    <row r="201" spans="1:12" ht="25.5">
      <c r="A201" s="47"/>
      <c r="B201" s="168" t="s">
        <v>316</v>
      </c>
      <c r="C201" s="165" t="s">
        <v>312</v>
      </c>
      <c r="D201" s="169"/>
      <c r="E201" s="169"/>
      <c r="F201" s="170"/>
      <c r="G201" s="18"/>
      <c r="H201" s="19"/>
      <c r="I201" s="19"/>
      <c r="J201" s="19"/>
      <c r="K201" s="46"/>
      <c r="L201" s="15"/>
    </row>
    <row r="202" spans="1:12" ht="25.5">
      <c r="A202" s="47"/>
      <c r="B202" s="136">
        <v>6</v>
      </c>
      <c r="C202" s="137" t="s">
        <v>317</v>
      </c>
      <c r="D202" s="138">
        <f>D203+D204</f>
        <v>0</v>
      </c>
      <c r="E202" s="138">
        <f>E203+E204</f>
        <v>0</v>
      </c>
      <c r="F202" s="147">
        <f>F203+F204</f>
        <v>0</v>
      </c>
      <c r="G202" s="18"/>
      <c r="H202" s="19" t="str">
        <f>IF(D202=SUM(D203:D204),"OK","ΣΦΑΛΜΑ")</f>
        <v>OK</v>
      </c>
      <c r="I202" s="19" t="str">
        <f>IF(E202=SUM(E203:E204),"OK","ΣΦΑΛΜΑ")</f>
        <v>OK</v>
      </c>
      <c r="J202" s="19" t="str">
        <f>IF(F202=SUM(F203:F204),"OK","ΣΦΑΛΜΑ")</f>
        <v>OK</v>
      </c>
      <c r="K202" s="46" t="s">
        <v>318</v>
      </c>
      <c r="L202" s="15"/>
    </row>
    <row r="203" spans="1:12" ht="15">
      <c r="A203" s="47"/>
      <c r="B203" s="141" t="s">
        <v>319</v>
      </c>
      <c r="C203" s="142" t="s">
        <v>263</v>
      </c>
      <c r="D203" s="169"/>
      <c r="E203" s="169"/>
      <c r="F203" s="170"/>
      <c r="G203" s="18"/>
      <c r="H203" s="19"/>
      <c r="I203" s="19"/>
      <c r="J203" s="19"/>
      <c r="K203" s="46"/>
      <c r="L203" s="15"/>
    </row>
    <row r="204" spans="1:12" ht="15">
      <c r="A204" s="41"/>
      <c r="B204" s="171" t="s">
        <v>320</v>
      </c>
      <c r="C204" s="172" t="s">
        <v>265</v>
      </c>
      <c r="D204" s="173"/>
      <c r="E204" s="173"/>
      <c r="F204" s="174"/>
      <c r="G204" s="18"/>
      <c r="H204" s="19"/>
      <c r="I204" s="19"/>
      <c r="J204" s="19"/>
      <c r="K204" s="21"/>
      <c r="L204" s="15"/>
    </row>
    <row r="205" spans="1:12" ht="15">
      <c r="A205" s="41"/>
      <c r="B205" s="16"/>
      <c r="C205" s="16"/>
      <c r="D205" s="16"/>
      <c r="E205" s="16"/>
      <c r="F205" s="16"/>
      <c r="G205" s="18"/>
      <c r="H205" s="19"/>
      <c r="I205" s="19"/>
      <c r="J205" s="19"/>
      <c r="K205" s="21"/>
      <c r="L205" s="15"/>
    </row>
    <row r="206" spans="1:12" ht="15">
      <c r="A206" s="41"/>
      <c r="B206" s="175"/>
      <c r="C206" s="176"/>
      <c r="D206" s="177"/>
      <c r="E206" s="178"/>
      <c r="F206" s="178"/>
      <c r="G206" s="18"/>
      <c r="H206" s="19"/>
      <c r="I206" s="19"/>
      <c r="J206" s="19"/>
      <c r="K206" s="21"/>
      <c r="L206" s="15"/>
    </row>
    <row r="207" spans="1:12" ht="15">
      <c r="A207" s="41"/>
      <c r="B207" s="179" t="s">
        <v>321</v>
      </c>
      <c r="C207" s="180" t="s">
        <v>321</v>
      </c>
      <c r="D207" s="177"/>
      <c r="E207" s="9" t="s">
        <v>321</v>
      </c>
      <c r="F207" s="9"/>
      <c r="G207" s="18"/>
      <c r="H207" s="19"/>
      <c r="I207" s="19"/>
      <c r="J207" s="19"/>
      <c r="K207" s="21"/>
      <c r="L207" s="15"/>
    </row>
    <row r="208" spans="1:12" ht="15">
      <c r="A208" s="41"/>
      <c r="B208" s="181"/>
      <c r="C208" s="181"/>
      <c r="D208" s="177"/>
      <c r="E208" s="8"/>
      <c r="F208" s="8"/>
      <c r="G208" s="18"/>
      <c r="H208" s="19"/>
      <c r="I208" s="19"/>
      <c r="J208" s="19"/>
      <c r="K208" s="21"/>
      <c r="L208" s="15"/>
    </row>
    <row r="209" spans="1:12" ht="15">
      <c r="A209" s="41"/>
      <c r="B209" s="182"/>
      <c r="C209" s="182"/>
      <c r="D209" s="183"/>
      <c r="E209" s="7"/>
      <c r="F209" s="7"/>
      <c r="G209" s="18"/>
      <c r="H209" s="19"/>
      <c r="I209" s="19"/>
      <c r="J209" s="19"/>
      <c r="K209" s="21"/>
      <c r="L209" s="15"/>
    </row>
    <row r="210" spans="1:12" ht="15">
      <c r="A210" s="41"/>
      <c r="B210" s="182" t="s">
        <v>322</v>
      </c>
      <c r="C210" s="182" t="s">
        <v>323</v>
      </c>
      <c r="D210" s="183"/>
      <c r="E210" s="6" t="s">
        <v>324</v>
      </c>
      <c r="F210" s="6"/>
      <c r="G210" s="18"/>
      <c r="H210" s="19"/>
      <c r="I210" s="19"/>
      <c r="J210" s="19"/>
      <c r="K210" s="21"/>
      <c r="L210" s="15"/>
    </row>
    <row r="211" spans="1:12" ht="15">
      <c r="A211" s="15"/>
      <c r="B211" s="184"/>
      <c r="C211" s="185"/>
      <c r="D211" s="183"/>
      <c r="E211" s="5"/>
      <c r="F211" s="5"/>
      <c r="G211" s="18"/>
      <c r="H211" s="19"/>
      <c r="I211" s="19"/>
      <c r="J211" s="19"/>
      <c r="K211" s="21"/>
      <c r="L211" s="15"/>
    </row>
    <row r="212" spans="1:12" ht="15">
      <c r="A212" s="140"/>
      <c r="B212" s="186"/>
      <c r="C212" s="187"/>
      <c r="D212" s="183"/>
      <c r="E212" s="188"/>
      <c r="F212" s="188"/>
      <c r="G212" s="18"/>
      <c r="H212" s="19"/>
      <c r="I212" s="19"/>
      <c r="J212" s="19"/>
      <c r="K212" s="21"/>
      <c r="L212" s="15"/>
    </row>
    <row r="213" spans="1:12" ht="15">
      <c r="A213" s="140"/>
      <c r="B213" s="186"/>
      <c r="C213" s="187"/>
      <c r="D213" s="183"/>
      <c r="E213" s="188"/>
      <c r="F213" s="188"/>
      <c r="G213" s="18"/>
      <c r="H213" s="19"/>
      <c r="I213" s="19"/>
      <c r="J213" s="19"/>
      <c r="K213" s="21"/>
      <c r="L213" s="15"/>
    </row>
    <row r="214" spans="1:12" ht="15.75">
      <c r="A214" s="140"/>
      <c r="B214" s="33" t="s">
        <v>325</v>
      </c>
      <c r="C214" s="189"/>
      <c r="D214" s="190"/>
      <c r="E214" s="191"/>
      <c r="F214" s="191"/>
      <c r="G214" s="18"/>
      <c r="H214" s="19"/>
      <c r="I214" s="19"/>
      <c r="J214" s="19"/>
      <c r="K214" s="21"/>
      <c r="L214" s="15"/>
    </row>
    <row r="215" spans="1:12" ht="15">
      <c r="A215" s="140"/>
      <c r="B215" s="192" t="s">
        <v>326</v>
      </c>
      <c r="C215" s="190"/>
      <c r="D215" s="190"/>
      <c r="E215" s="191"/>
      <c r="F215" s="191"/>
      <c r="G215" s="18"/>
      <c r="H215" s="19"/>
      <c r="I215" s="19"/>
      <c r="J215" s="19"/>
      <c r="K215" s="21"/>
      <c r="L215" s="15"/>
    </row>
    <row r="216" spans="1:12" ht="38.25">
      <c r="A216" s="140"/>
      <c r="B216" s="4"/>
      <c r="C216" s="3" t="s">
        <v>16</v>
      </c>
      <c r="D216" s="193" t="s">
        <v>17</v>
      </c>
      <c r="E216" s="194" t="s">
        <v>18</v>
      </c>
      <c r="F216" s="195" t="s">
        <v>19</v>
      </c>
      <c r="G216" s="18"/>
      <c r="H216" s="19"/>
      <c r="I216" s="19"/>
      <c r="J216" s="19"/>
      <c r="K216" s="21"/>
      <c r="L216" s="15"/>
    </row>
    <row r="217" spans="1:12" ht="63.75">
      <c r="A217" s="140"/>
      <c r="B217" s="4"/>
      <c r="C217" s="3"/>
      <c r="D217" s="196" t="s">
        <v>20</v>
      </c>
      <c r="E217" s="197"/>
      <c r="F217" s="198" t="s">
        <v>327</v>
      </c>
      <c r="G217" s="18"/>
      <c r="H217" s="19"/>
      <c r="I217" s="19"/>
      <c r="J217" s="19"/>
      <c r="K217" s="21"/>
      <c r="L217" s="15"/>
    </row>
    <row r="218" spans="1:12" ht="15">
      <c r="A218" s="140"/>
      <c r="B218" s="199" t="s">
        <v>328</v>
      </c>
      <c r="C218" s="200" t="s">
        <v>329</v>
      </c>
      <c r="D218" s="201" t="e">
        <f>SUM(D219:D223)</f>
        <v>#REF!</v>
      </c>
      <c r="E218" s="201" t="e">
        <f>SUM(E219:E223)</f>
        <v>#REF!</v>
      </c>
      <c r="F218" s="202" t="e">
        <f>SUM(F219:F223)</f>
        <v>#REF!</v>
      </c>
      <c r="G218" s="18"/>
      <c r="H218" s="19"/>
      <c r="I218" s="19"/>
      <c r="J218" s="19"/>
      <c r="K218" s="21"/>
      <c r="L218" s="15"/>
    </row>
    <row r="219" spans="1:12" ht="15">
      <c r="A219" s="140"/>
      <c r="B219" s="203" t="s">
        <v>330</v>
      </c>
      <c r="C219" s="204" t="s">
        <v>331</v>
      </c>
      <c r="D219" s="205"/>
      <c r="E219" s="206"/>
      <c r="F219" s="207"/>
      <c r="G219" s="18"/>
      <c r="H219" s="19"/>
      <c r="I219" s="19"/>
      <c r="J219" s="19"/>
      <c r="K219" s="21"/>
      <c r="L219" s="15"/>
    </row>
    <row r="220" spans="1:12" ht="15">
      <c r="A220" s="140"/>
      <c r="B220" s="203" t="s">
        <v>332</v>
      </c>
      <c r="C220" s="204" t="s">
        <v>333</v>
      </c>
      <c r="D220" s="205">
        <f>D19</f>
        <v>0</v>
      </c>
      <c r="E220" s="205">
        <f>E19</f>
        <v>0</v>
      </c>
      <c r="F220" s="207">
        <f>F19</f>
        <v>0</v>
      </c>
      <c r="G220" s="18"/>
      <c r="H220" s="19"/>
      <c r="I220" s="19"/>
      <c r="J220" s="19"/>
      <c r="K220" s="21"/>
      <c r="L220" s="15"/>
    </row>
    <row r="221" spans="1:12" ht="15">
      <c r="A221" s="15"/>
      <c r="B221" s="203" t="s">
        <v>334</v>
      </c>
      <c r="C221" s="204" t="s">
        <v>335</v>
      </c>
      <c r="D221" s="205" t="e">
        <f>D28+#REF!+#REF!+#REF!</f>
        <v>#REF!</v>
      </c>
      <c r="E221" s="205" t="e">
        <f>E28+#REF!+#REF!+#REF!</f>
        <v>#REF!</v>
      </c>
      <c r="F221" s="207" t="e">
        <f>F28+#REF!+#REF!+#REF!</f>
        <v>#REF!</v>
      </c>
      <c r="G221" s="18"/>
      <c r="H221" s="19"/>
      <c r="I221" s="19"/>
      <c r="J221" s="19"/>
      <c r="K221" s="21"/>
      <c r="L221" s="15"/>
    </row>
    <row r="222" spans="1:12" ht="15">
      <c r="A222" s="208"/>
      <c r="B222" s="203" t="s">
        <v>336</v>
      </c>
      <c r="C222" s="204" t="s">
        <v>337</v>
      </c>
      <c r="D222" s="205" t="e">
        <f>#REF!+#REF!+#REF!</f>
        <v>#REF!</v>
      </c>
      <c r="E222" s="205" t="e">
        <f>#REF!+#REF!+#REF!</f>
        <v>#REF!</v>
      </c>
      <c r="F222" s="207" t="e">
        <f>#REF!+#REF!+#REF!</f>
        <v>#REF!</v>
      </c>
      <c r="G222" s="18"/>
      <c r="H222" s="19"/>
      <c r="I222" s="19"/>
      <c r="J222" s="19"/>
      <c r="K222" s="21"/>
      <c r="L222" s="15"/>
    </row>
    <row r="223" spans="1:12" ht="15">
      <c r="A223" s="208"/>
      <c r="B223" s="203" t="s">
        <v>338</v>
      </c>
      <c r="C223" s="204" t="s">
        <v>339</v>
      </c>
      <c r="D223" s="205" t="e">
        <f>(D16-D19-D28)+(D35-#REF!-#REF!-#REF!-#REF!-#REF!-#REF!)+D64+(D68-D69)+D72</f>
        <v>#REF!</v>
      </c>
      <c r="E223" s="205" t="e">
        <f>(E16-E19-E28)+(E35-#REF!-#REF!-#REF!-#REF!-#REF!-#REF!)+E64+(E68-E69)+E72</f>
        <v>#REF!</v>
      </c>
      <c r="F223" s="207" t="e">
        <f>(F16-F19-F28)+(F35-#REF!-#REF!-#REF!-#REF!-#REF!-#REF!)+F64+(F68-F69)+F72</f>
        <v>#REF!</v>
      </c>
      <c r="G223" s="18"/>
      <c r="H223" s="19"/>
      <c r="I223" s="19"/>
      <c r="J223" s="19"/>
      <c r="K223" s="21"/>
      <c r="L223" s="15"/>
    </row>
    <row r="224" spans="1:12" ht="15">
      <c r="A224" s="41"/>
      <c r="B224" s="209" t="s">
        <v>340</v>
      </c>
      <c r="C224" s="210" t="s">
        <v>341</v>
      </c>
      <c r="D224" s="211">
        <f>SUM(D225:D229)</f>
        <v>0</v>
      </c>
      <c r="E224" s="211">
        <f>SUM(E225:E229)</f>
        <v>0</v>
      </c>
      <c r="F224" s="212">
        <f>SUM(F225:F229)</f>
        <v>0</v>
      </c>
      <c r="G224" s="18"/>
      <c r="H224" s="19"/>
      <c r="I224" s="19"/>
      <c r="J224" s="19"/>
      <c r="K224" s="21"/>
      <c r="L224" s="15"/>
    </row>
    <row r="225" spans="1:12" ht="15">
      <c r="A225" s="41"/>
      <c r="B225" s="203" t="s">
        <v>342</v>
      </c>
      <c r="C225" s="204" t="s">
        <v>343</v>
      </c>
      <c r="D225" s="205">
        <f>D97+D156</f>
        <v>0</v>
      </c>
      <c r="E225" s="205">
        <f>E97+E156</f>
        <v>0</v>
      </c>
      <c r="F225" s="207">
        <f>F97+F156</f>
        <v>0</v>
      </c>
      <c r="G225" s="18"/>
      <c r="H225" s="19"/>
      <c r="I225" s="19"/>
      <c r="J225" s="19"/>
      <c r="K225" s="21"/>
      <c r="L225" s="15"/>
    </row>
    <row r="226" spans="1:12" ht="15">
      <c r="A226" s="41"/>
      <c r="B226" s="203" t="s">
        <v>344</v>
      </c>
      <c r="C226" s="204" t="s">
        <v>345</v>
      </c>
      <c r="D226" s="205"/>
      <c r="E226" s="206"/>
      <c r="F226" s="207"/>
      <c r="G226" s="18"/>
      <c r="H226" s="19"/>
      <c r="I226" s="19"/>
      <c r="J226" s="19"/>
      <c r="K226" s="21"/>
      <c r="L226" s="15"/>
    </row>
    <row r="227" spans="1:12" ht="15">
      <c r="A227" s="41"/>
      <c r="B227" s="203" t="s">
        <v>346</v>
      </c>
      <c r="C227" s="204" t="s">
        <v>333</v>
      </c>
      <c r="D227" s="205">
        <f>D120+D121+D122+D126+D127+D128</f>
        <v>0</v>
      </c>
      <c r="E227" s="205">
        <f>E120+E121+E122+E126+E127+E128</f>
        <v>0</v>
      </c>
      <c r="F227" s="207">
        <f>F120+F121+F122+F126+F127+F128</f>
        <v>0</v>
      </c>
      <c r="G227" s="18"/>
      <c r="H227" s="19"/>
      <c r="I227" s="19"/>
      <c r="J227" s="19"/>
      <c r="K227" s="21"/>
      <c r="L227" s="15"/>
    </row>
    <row r="228" spans="1:12" ht="15">
      <c r="A228" s="41"/>
      <c r="B228" s="203" t="s">
        <v>347</v>
      </c>
      <c r="C228" s="204" t="s">
        <v>348</v>
      </c>
      <c r="D228" s="205">
        <f>(D147-D152)</f>
        <v>0</v>
      </c>
      <c r="E228" s="205">
        <f>(E147-E152)</f>
        <v>0</v>
      </c>
      <c r="F228" s="207">
        <f>(F147-F152)</f>
        <v>0</v>
      </c>
      <c r="G228" s="18"/>
      <c r="H228" s="19"/>
      <c r="I228" s="19"/>
      <c r="J228" s="19"/>
      <c r="K228" s="21"/>
      <c r="L228" s="15"/>
    </row>
    <row r="229" spans="1:12" ht="15">
      <c r="A229" s="41"/>
      <c r="B229" s="203" t="s">
        <v>349</v>
      </c>
      <c r="C229" s="213" t="s">
        <v>218</v>
      </c>
      <c r="D229" s="205">
        <f>(D96-D97-SUM(D120:D130))+D152+(D153-D156+D165)</f>
        <v>0</v>
      </c>
      <c r="E229" s="205">
        <f>(E96-E97-SUM(E120:E130))+E152+(E153-E156-E163)</f>
        <v>0</v>
      </c>
      <c r="F229" s="207">
        <f>(F96-F97-SUM(F120:F130))+F152+(F153-F156-F163)</f>
        <v>0</v>
      </c>
      <c r="G229" s="18"/>
      <c r="H229" s="19"/>
      <c r="I229" s="19"/>
      <c r="J229" s="19"/>
      <c r="K229" s="21"/>
      <c r="L229" s="15"/>
    </row>
    <row r="230" spans="1:12" ht="15">
      <c r="A230" s="41"/>
      <c r="B230" s="209" t="s">
        <v>350</v>
      </c>
      <c r="C230" s="214" t="s">
        <v>351</v>
      </c>
      <c r="D230" s="211" t="e">
        <f>D218-D224</f>
        <v>#REF!</v>
      </c>
      <c r="E230" s="211" t="e">
        <f>E218-E224</f>
        <v>#REF!</v>
      </c>
      <c r="F230" s="212" t="e">
        <f>F218-F224</f>
        <v>#REF!</v>
      </c>
      <c r="G230" s="18"/>
      <c r="H230" s="19"/>
      <c r="I230" s="19"/>
      <c r="J230" s="19"/>
      <c r="K230" s="21"/>
      <c r="L230" s="15"/>
    </row>
    <row r="231" spans="1:12" ht="15">
      <c r="A231" s="41"/>
      <c r="B231" s="215" t="s">
        <v>352</v>
      </c>
      <c r="C231" s="214" t="s">
        <v>353</v>
      </c>
      <c r="D231" s="216" t="e">
        <f>-D230</f>
        <v>#REF!</v>
      </c>
      <c r="E231" s="216" t="e">
        <f>-E230</f>
        <v>#REF!</v>
      </c>
      <c r="F231" s="217" t="e">
        <f>-F230</f>
        <v>#REF!</v>
      </c>
      <c r="G231" s="18"/>
      <c r="H231" s="19"/>
      <c r="I231" s="19"/>
      <c r="J231" s="19"/>
      <c r="K231" s="21"/>
      <c r="L231" s="15"/>
    </row>
    <row r="232" spans="1:12" ht="15">
      <c r="A232" s="41"/>
      <c r="B232" s="218" t="s">
        <v>354</v>
      </c>
      <c r="C232" s="213" t="s">
        <v>355</v>
      </c>
      <c r="D232" s="219">
        <f>D172</f>
        <v>0</v>
      </c>
      <c r="E232" s="219">
        <f>-(F172-E172)</f>
        <v>0</v>
      </c>
      <c r="F232" s="220">
        <f>-(F172-D172)</f>
        <v>0</v>
      </c>
      <c r="G232" s="18"/>
      <c r="H232" s="19"/>
      <c r="I232" s="19"/>
      <c r="J232" s="19"/>
      <c r="K232" s="21"/>
      <c r="L232" s="15"/>
    </row>
    <row r="233" spans="1:12" ht="15">
      <c r="A233" s="41"/>
      <c r="B233" s="218" t="s">
        <v>356</v>
      </c>
      <c r="C233" s="213" t="s">
        <v>357</v>
      </c>
      <c r="D233" s="219">
        <f>D234+D235</f>
        <v>0</v>
      </c>
      <c r="E233" s="219">
        <f>E234+E235</f>
        <v>0</v>
      </c>
      <c r="F233" s="220">
        <f>F234+F235</f>
        <v>0</v>
      </c>
      <c r="G233" s="18"/>
      <c r="H233" s="19"/>
      <c r="I233" s="19"/>
      <c r="J233" s="19"/>
      <c r="K233" s="21"/>
      <c r="L233" s="15"/>
    </row>
    <row r="234" spans="1:12" ht="15">
      <c r="A234" s="41"/>
      <c r="B234" s="218" t="s">
        <v>358</v>
      </c>
      <c r="C234" s="213" t="s">
        <v>359</v>
      </c>
      <c r="D234" s="219"/>
      <c r="E234" s="221"/>
      <c r="F234" s="220"/>
      <c r="G234" s="18"/>
      <c r="H234" s="19"/>
      <c r="I234" s="19"/>
      <c r="J234" s="19"/>
      <c r="K234" s="21"/>
      <c r="L234" s="15"/>
    </row>
    <row r="235" spans="1:12" ht="15">
      <c r="A235" s="41"/>
      <c r="B235" s="218" t="s">
        <v>360</v>
      </c>
      <c r="C235" s="213" t="s">
        <v>361</v>
      </c>
      <c r="D235" s="219"/>
      <c r="E235" s="221"/>
      <c r="F235" s="220"/>
      <c r="G235" s="18"/>
      <c r="H235" s="19"/>
      <c r="I235" s="19"/>
      <c r="J235" s="19"/>
      <c r="K235" s="21"/>
      <c r="L235" s="15"/>
    </row>
    <row r="236" spans="1:12" ht="15">
      <c r="A236" s="41"/>
      <c r="B236" s="218" t="s">
        <v>362</v>
      </c>
      <c r="C236" s="213" t="s">
        <v>363</v>
      </c>
      <c r="D236" s="219">
        <f>D237+D238</f>
        <v>0</v>
      </c>
      <c r="E236" s="219">
        <f>E237+E238</f>
        <v>0</v>
      </c>
      <c r="F236" s="220">
        <f>F237+F238</f>
        <v>0</v>
      </c>
      <c r="G236" s="18"/>
      <c r="H236" s="19"/>
      <c r="I236" s="19"/>
      <c r="J236" s="19"/>
      <c r="K236" s="21"/>
      <c r="L236" s="15"/>
    </row>
    <row r="237" spans="1:12" ht="15">
      <c r="A237" s="41"/>
      <c r="B237" s="218" t="s">
        <v>364</v>
      </c>
      <c r="C237" s="213" t="s">
        <v>365</v>
      </c>
      <c r="D237" s="219"/>
      <c r="E237" s="221"/>
      <c r="F237" s="220"/>
      <c r="G237" s="18"/>
      <c r="H237" s="19"/>
      <c r="I237" s="19"/>
      <c r="J237" s="19"/>
      <c r="K237" s="21"/>
      <c r="L237" s="15"/>
    </row>
    <row r="238" spans="1:12" ht="15">
      <c r="A238" s="41"/>
      <c r="B238" s="218" t="s">
        <v>366</v>
      </c>
      <c r="C238" s="213" t="s">
        <v>367</v>
      </c>
      <c r="D238" s="219"/>
      <c r="E238" s="221"/>
      <c r="F238" s="220"/>
      <c r="G238" s="18"/>
      <c r="H238" s="19"/>
      <c r="I238" s="19"/>
      <c r="J238" s="19"/>
      <c r="K238" s="21"/>
      <c r="L238" s="15"/>
    </row>
    <row r="239" spans="1:12" ht="15">
      <c r="A239" s="41"/>
      <c r="B239" s="218" t="s">
        <v>368</v>
      </c>
      <c r="C239" s="213" t="s">
        <v>369</v>
      </c>
      <c r="D239" s="219">
        <f>D240+D241</f>
        <v>0</v>
      </c>
      <c r="E239" s="219">
        <f>E240+E241</f>
        <v>0</v>
      </c>
      <c r="F239" s="220">
        <f>F240+F241</f>
        <v>0</v>
      </c>
      <c r="G239" s="18"/>
      <c r="H239" s="19"/>
      <c r="I239" s="19"/>
      <c r="J239" s="19"/>
      <c r="K239" s="21"/>
      <c r="L239" s="15"/>
    </row>
    <row r="240" spans="1:12" ht="15">
      <c r="A240" s="41"/>
      <c r="B240" s="218" t="s">
        <v>370</v>
      </c>
      <c r="C240" s="213" t="s">
        <v>359</v>
      </c>
      <c r="D240" s="219"/>
      <c r="E240" s="221"/>
      <c r="F240" s="220"/>
      <c r="G240" s="18"/>
      <c r="H240" s="19"/>
      <c r="I240" s="19"/>
      <c r="J240" s="19"/>
      <c r="K240" s="21"/>
      <c r="L240" s="15"/>
    </row>
    <row r="241" spans="1:12" ht="15">
      <c r="A241" s="41"/>
      <c r="B241" s="218" t="s">
        <v>371</v>
      </c>
      <c r="C241" s="213" t="s">
        <v>361</v>
      </c>
      <c r="D241" s="219"/>
      <c r="E241" s="221"/>
      <c r="F241" s="220"/>
      <c r="G241" s="18"/>
      <c r="H241" s="19"/>
      <c r="I241" s="19"/>
      <c r="J241" s="19"/>
      <c r="K241" s="21"/>
      <c r="L241" s="15"/>
    </row>
    <row r="242" spans="1:12" ht="15">
      <c r="A242" s="41"/>
      <c r="B242" s="218" t="s">
        <v>372</v>
      </c>
      <c r="C242" s="213" t="s">
        <v>373</v>
      </c>
      <c r="D242" s="219">
        <f>D243+D244</f>
        <v>0</v>
      </c>
      <c r="E242" s="219">
        <f>E243+E244</f>
        <v>0</v>
      </c>
      <c r="F242" s="220">
        <f>F243+F244</f>
        <v>0</v>
      </c>
      <c r="G242" s="18"/>
      <c r="H242" s="19"/>
      <c r="I242" s="19"/>
      <c r="J242" s="19"/>
      <c r="K242" s="21"/>
      <c r="L242" s="15"/>
    </row>
    <row r="243" spans="1:12" ht="15">
      <c r="A243" s="41"/>
      <c r="B243" s="218" t="s">
        <v>374</v>
      </c>
      <c r="C243" s="213" t="s">
        <v>375</v>
      </c>
      <c r="D243" s="219">
        <f>D69</f>
        <v>0</v>
      </c>
      <c r="E243" s="219">
        <f>E69</f>
        <v>0</v>
      </c>
      <c r="F243" s="220">
        <f>F69</f>
        <v>0</v>
      </c>
      <c r="G243" s="18"/>
      <c r="H243" s="19"/>
      <c r="I243" s="19"/>
      <c r="J243" s="19"/>
      <c r="K243" s="21"/>
      <c r="L243" s="15"/>
    </row>
    <row r="244" spans="1:12" ht="15">
      <c r="A244" s="41"/>
      <c r="B244" s="218" t="s">
        <v>376</v>
      </c>
      <c r="C244" s="213" t="s">
        <v>377</v>
      </c>
      <c r="D244" s="219">
        <f>-(D123+D124+D125+D129+D130)</f>
        <v>0</v>
      </c>
      <c r="E244" s="219">
        <f>-(E123+E124+E125+E129+E130)</f>
        <v>0</v>
      </c>
      <c r="F244" s="220">
        <f>-(F123+F124+F125+F129+F130)</f>
        <v>0</v>
      </c>
      <c r="G244" s="18"/>
      <c r="H244" s="19"/>
      <c r="I244" s="19"/>
      <c r="J244" s="19"/>
      <c r="K244" s="21"/>
      <c r="L244" s="15"/>
    </row>
    <row r="245" spans="1:12" ht="15">
      <c r="A245" s="41"/>
      <c r="B245" s="218" t="s">
        <v>378</v>
      </c>
      <c r="C245" s="222" t="s">
        <v>379</v>
      </c>
      <c r="D245" s="223" t="e">
        <f>(D231-D233-D236-D239-D242)-D232</f>
        <v>#REF!</v>
      </c>
      <c r="E245" s="223" t="e">
        <f>(E231-E233-E236-E239-E242)-E232</f>
        <v>#REF!</v>
      </c>
      <c r="F245" s="224" t="e">
        <f>(F231-F233-F236-F239-F242)-F232</f>
        <v>#REF!</v>
      </c>
      <c r="G245" s="18"/>
      <c r="H245" s="19"/>
      <c r="I245" s="19"/>
      <c r="J245" s="19"/>
      <c r="K245" s="21"/>
      <c r="L245" s="15"/>
    </row>
    <row r="246" spans="1:12" ht="15">
      <c r="A246" s="41"/>
      <c r="B246" s="218" t="s">
        <v>380</v>
      </c>
      <c r="C246" s="225" t="s">
        <v>381</v>
      </c>
      <c r="D246" s="226"/>
      <c r="E246" s="227"/>
      <c r="F246" s="228"/>
      <c r="G246" s="18"/>
      <c r="H246" s="19"/>
      <c r="I246" s="19"/>
      <c r="J246" s="19"/>
      <c r="K246" s="21"/>
      <c r="L246" s="15"/>
    </row>
    <row r="247" spans="1:12" ht="15">
      <c r="A247" s="41"/>
      <c r="B247" s="218" t="s">
        <v>382</v>
      </c>
      <c r="C247" s="225" t="s">
        <v>383</v>
      </c>
      <c r="D247" s="226"/>
      <c r="E247" s="227"/>
      <c r="F247" s="228"/>
      <c r="G247" s="18"/>
      <c r="H247" s="19"/>
      <c r="I247" s="19"/>
      <c r="J247" s="19"/>
      <c r="K247" s="21"/>
      <c r="L247" s="15"/>
    </row>
    <row r="248" spans="1:12" ht="15">
      <c r="A248" s="41"/>
      <c r="B248" s="218" t="s">
        <v>384</v>
      </c>
      <c r="C248" s="225" t="s">
        <v>385</v>
      </c>
      <c r="D248" s="226"/>
      <c r="E248" s="227">
        <f>E172-F172-E167+E91</f>
        <v>0</v>
      </c>
      <c r="F248" s="228">
        <f>D172-F172-F167+F91</f>
        <v>0</v>
      </c>
      <c r="G248" s="18"/>
      <c r="H248" s="19"/>
      <c r="I248" s="19"/>
      <c r="J248" s="19"/>
      <c r="K248" s="21"/>
      <c r="L248" s="15"/>
    </row>
    <row r="249" spans="1:12" ht="15">
      <c r="A249" s="41"/>
      <c r="B249" s="218" t="s">
        <v>386</v>
      </c>
      <c r="C249" s="225" t="s">
        <v>357</v>
      </c>
      <c r="D249" s="226"/>
      <c r="E249" s="227">
        <f>E177+E178-F177-F178</f>
        <v>0</v>
      </c>
      <c r="F249" s="228">
        <f>D177+D178-F177-F178</f>
        <v>0</v>
      </c>
      <c r="G249" s="18"/>
      <c r="H249" s="19"/>
      <c r="I249" s="19"/>
      <c r="J249" s="19"/>
      <c r="K249" s="21"/>
      <c r="L249" s="15"/>
    </row>
    <row r="250" spans="1:12" ht="15">
      <c r="A250" s="41"/>
      <c r="B250" s="218" t="s">
        <v>387</v>
      </c>
      <c r="C250" s="225" t="s">
        <v>388</v>
      </c>
      <c r="D250" s="226"/>
      <c r="E250" s="227">
        <f>E180-F180</f>
        <v>0</v>
      </c>
      <c r="F250" s="228">
        <f>D180-F180</f>
        <v>0</v>
      </c>
      <c r="G250" s="18"/>
      <c r="H250" s="19"/>
      <c r="I250" s="19"/>
      <c r="J250" s="19"/>
      <c r="K250" s="21"/>
      <c r="L250" s="15"/>
    </row>
    <row r="251" spans="1:12" ht="15">
      <c r="A251" s="41"/>
      <c r="B251" s="218" t="s">
        <v>389</v>
      </c>
      <c r="C251" s="225" t="s">
        <v>369</v>
      </c>
      <c r="D251" s="226"/>
      <c r="E251" s="227">
        <f>E179-F179+E152</f>
        <v>0</v>
      </c>
      <c r="F251" s="228">
        <f>D179-F179+F152</f>
        <v>0</v>
      </c>
      <c r="G251" s="18"/>
      <c r="H251" s="19"/>
      <c r="I251" s="19"/>
      <c r="J251" s="19"/>
      <c r="K251" s="21"/>
      <c r="L251" s="15"/>
    </row>
    <row r="252" spans="1:12" ht="15">
      <c r="A252" s="41"/>
      <c r="B252" s="229" t="s">
        <v>390</v>
      </c>
      <c r="C252" s="230" t="s">
        <v>391</v>
      </c>
      <c r="D252" s="231"/>
      <c r="E252" s="232">
        <f>E181-F181+E69-E123-E124-E125-E129-E130</f>
        <v>0</v>
      </c>
      <c r="F252" s="233">
        <f>D181-F181+F69-F123-F124-F125-F129-F130</f>
        <v>0</v>
      </c>
      <c r="G252" s="18"/>
      <c r="H252" s="19"/>
      <c r="I252" s="19"/>
      <c r="J252" s="19"/>
      <c r="K252" s="21"/>
      <c r="L252" s="15"/>
    </row>
    <row r="253" spans="1:12" ht="15">
      <c r="A253" s="41"/>
      <c r="B253" s="234" t="s">
        <v>392</v>
      </c>
      <c r="C253" s="225" t="s">
        <v>385</v>
      </c>
      <c r="D253" s="235"/>
      <c r="E253" s="236">
        <f>E172-F172-E232</f>
        <v>0</v>
      </c>
      <c r="F253" s="237">
        <f>D172-F172-F232</f>
        <v>0</v>
      </c>
      <c r="G253" s="18"/>
      <c r="H253" s="19"/>
      <c r="I253" s="19"/>
      <c r="J253" s="19"/>
      <c r="K253" s="21"/>
      <c r="L253" s="15"/>
    </row>
    <row r="254" spans="1:12" ht="15">
      <c r="A254" s="41"/>
      <c r="B254" s="234" t="s">
        <v>393</v>
      </c>
      <c r="C254" s="225" t="s">
        <v>357</v>
      </c>
      <c r="D254" s="235"/>
      <c r="E254" s="236">
        <f>E177+E178-F177-F178-E233</f>
        <v>0</v>
      </c>
      <c r="F254" s="237">
        <f>D177+D178-F177-F178-F233</f>
        <v>0</v>
      </c>
      <c r="G254" s="18"/>
      <c r="H254" s="19"/>
      <c r="I254" s="19"/>
      <c r="J254" s="19"/>
      <c r="K254" s="21"/>
      <c r="L254" s="15"/>
    </row>
    <row r="255" spans="1:12" ht="15">
      <c r="A255" s="41"/>
      <c r="B255" s="234" t="s">
        <v>394</v>
      </c>
      <c r="C255" s="225" t="s">
        <v>388</v>
      </c>
      <c r="D255" s="235"/>
      <c r="E255" s="236">
        <f>E180-F180-E236</f>
        <v>0</v>
      </c>
      <c r="F255" s="237">
        <f>D180-F180-F236</f>
        <v>0</v>
      </c>
      <c r="G255" s="18"/>
      <c r="H255" s="19"/>
      <c r="I255" s="19"/>
      <c r="J255" s="19"/>
      <c r="K255" s="21"/>
      <c r="L255" s="15"/>
    </row>
    <row r="256" spans="1:12" ht="15">
      <c r="A256" s="41"/>
      <c r="B256" s="234" t="s">
        <v>395</v>
      </c>
      <c r="C256" s="225" t="s">
        <v>369</v>
      </c>
      <c r="D256" s="235"/>
      <c r="E256" s="236">
        <f>E179-F179-E239</f>
        <v>0</v>
      </c>
      <c r="F256" s="237">
        <f>D179-F179-F239</f>
        <v>0</v>
      </c>
      <c r="G256" s="18"/>
      <c r="H256" s="19"/>
      <c r="I256" s="19"/>
      <c r="J256" s="19"/>
      <c r="K256" s="21"/>
      <c r="L256" s="15"/>
    </row>
    <row r="257" spans="1:12" ht="15">
      <c r="A257" s="41"/>
      <c r="B257" s="229" t="s">
        <v>396</v>
      </c>
      <c r="C257" s="230" t="s">
        <v>391</v>
      </c>
      <c r="D257" s="231"/>
      <c r="E257" s="232">
        <f>E181-F181+E242</f>
        <v>0</v>
      </c>
      <c r="F257" s="233">
        <f>D181-F181+F242</f>
        <v>0</v>
      </c>
      <c r="G257" s="18"/>
      <c r="H257" s="19"/>
      <c r="I257" s="19"/>
      <c r="J257" s="19"/>
      <c r="K257" s="21"/>
      <c r="L257" s="15"/>
    </row>
    <row r="258" spans="1:12" ht="15">
      <c r="A258" s="41"/>
      <c r="B258" s="218" t="s">
        <v>397</v>
      </c>
      <c r="C258" s="225" t="s">
        <v>398</v>
      </c>
      <c r="D258" s="226">
        <f>D235+D238+D241+D243</f>
        <v>0</v>
      </c>
      <c r="E258" s="226">
        <f>E235+E238+E241+E243</f>
        <v>0</v>
      </c>
      <c r="F258" s="238">
        <f>F235+F238+F241+F243</f>
        <v>0</v>
      </c>
      <c r="G258" s="18"/>
      <c r="H258" s="19"/>
      <c r="I258" s="19"/>
      <c r="J258" s="19"/>
      <c r="K258" s="21"/>
      <c r="L258" s="15"/>
    </row>
    <row r="259" spans="1:12" ht="15">
      <c r="A259" s="41"/>
      <c r="B259" s="218" t="s">
        <v>399</v>
      </c>
      <c r="C259" s="225" t="s">
        <v>400</v>
      </c>
      <c r="D259" s="226" t="e">
        <f>(D258+D218)-D91</f>
        <v>#REF!</v>
      </c>
      <c r="E259" s="226" t="e">
        <f>(E258+E218)-E91</f>
        <v>#REF!</v>
      </c>
      <c r="F259" s="238" t="e">
        <f>(F258+F218)-F91</f>
        <v>#REF!</v>
      </c>
      <c r="G259" s="18"/>
      <c r="H259" s="19"/>
      <c r="I259" s="19"/>
      <c r="J259" s="19"/>
      <c r="K259" s="21"/>
      <c r="L259" s="15"/>
    </row>
    <row r="260" spans="1:12" ht="15">
      <c r="A260" s="41"/>
      <c r="B260" s="218" t="s">
        <v>401</v>
      </c>
      <c r="C260" s="225" t="s">
        <v>402</v>
      </c>
      <c r="D260" s="226">
        <f>-(D234+D237+D240+D244)</f>
        <v>0</v>
      </c>
      <c r="E260" s="226">
        <f>-(E234+E237+E240+E244)</f>
        <v>0</v>
      </c>
      <c r="F260" s="238">
        <f>-(F234+F237+F240+F244)</f>
        <v>0</v>
      </c>
      <c r="G260" s="18"/>
      <c r="H260" s="19"/>
      <c r="I260" s="19"/>
      <c r="J260" s="19"/>
      <c r="K260" s="21"/>
      <c r="L260" s="15"/>
    </row>
    <row r="261" spans="1:12" ht="15">
      <c r="A261" s="41"/>
      <c r="B261" s="229" t="s">
        <v>403</v>
      </c>
      <c r="C261" s="230" t="s">
        <v>404</v>
      </c>
      <c r="D261" s="231">
        <f>(D260+D224)-D166</f>
        <v>0</v>
      </c>
      <c r="E261" s="231">
        <f>(E260+E224)-E167</f>
        <v>0</v>
      </c>
      <c r="F261" s="239">
        <f>(F260+F224)-F167</f>
        <v>0</v>
      </c>
      <c r="G261" s="18"/>
      <c r="H261" s="19"/>
      <c r="I261" s="19"/>
      <c r="J261" s="19"/>
      <c r="K261" s="21"/>
      <c r="L261" s="15"/>
    </row>
  </sheetData>
  <sheetProtection/>
  <mergeCells count="12">
    <mergeCell ref="B216:B217"/>
    <mergeCell ref="C216:C217"/>
    <mergeCell ref="E207:F207"/>
    <mergeCell ref="E208:F208"/>
    <mergeCell ref="E209:F209"/>
    <mergeCell ref="E210:F210"/>
    <mergeCell ref="E211:F211"/>
    <mergeCell ref="C2:F2"/>
    <mergeCell ref="B14:B15"/>
    <mergeCell ref="C14:C15"/>
    <mergeCell ref="B94:B95"/>
    <mergeCell ref="C94:C95"/>
  </mergeCells>
  <printOptions/>
  <pageMargins left="0.708333333333333" right="0.708333333333333" top="0.747916666666667" bottom="0.747916666666667" header="0.511805555555555" footer="0.511805555555555"/>
  <pageSetup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zoomScale="89" zoomScaleNormal="89" workbookViewId="0" topLeftCell="A1">
      <selection activeCell="G10" sqref="G10"/>
    </sheetView>
  </sheetViews>
  <sheetFormatPr defaultColWidth="9.140625" defaultRowHeight="15"/>
  <cols>
    <col min="1" max="1" width="4.57421875" style="13" customWidth="1"/>
    <col min="2" max="2" width="13.00390625" style="13" customWidth="1"/>
    <col min="3" max="3" width="56.28125" style="13" customWidth="1"/>
    <col min="4" max="4" width="16.00390625" style="13" customWidth="1"/>
    <col min="5" max="5" width="13.28125" style="13" customWidth="1"/>
    <col min="6" max="6" width="17.57421875" style="13" customWidth="1"/>
    <col min="7" max="7" width="15.28125" style="14" customWidth="1"/>
    <col min="8" max="12" width="9.140625" style="13" customWidth="1"/>
    <col min="13" max="16384" width="8.7109375" style="0" customWidth="1"/>
  </cols>
  <sheetData>
    <row r="1" spans="1:12" ht="15">
      <c r="A1" s="15"/>
      <c r="B1" s="16"/>
      <c r="C1" s="16"/>
      <c r="D1" s="16"/>
      <c r="E1" s="16"/>
      <c r="F1" s="17"/>
      <c r="G1" s="18"/>
      <c r="H1" s="19"/>
      <c r="I1" s="19" t="s">
        <v>0</v>
      </c>
      <c r="J1" s="20" t="s">
        <v>405</v>
      </c>
      <c r="K1" s="21"/>
      <c r="L1" s="15"/>
    </row>
    <row r="2" spans="1:12" ht="18.75">
      <c r="A2" s="15"/>
      <c r="B2" s="16"/>
      <c r="C2" s="12" t="s">
        <v>2</v>
      </c>
      <c r="D2" s="12"/>
      <c r="E2" s="12"/>
      <c r="F2" s="12"/>
      <c r="G2" s="18"/>
      <c r="H2" s="19" t="s">
        <v>3</v>
      </c>
      <c r="I2" s="19" t="s">
        <v>4</v>
      </c>
      <c r="J2" s="19" t="s">
        <v>5</v>
      </c>
      <c r="K2" s="20" t="s">
        <v>6</v>
      </c>
      <c r="L2" s="15"/>
    </row>
    <row r="3" spans="1:12" ht="15">
      <c r="A3" s="15"/>
      <c r="B3" s="22"/>
      <c r="C3" s="22"/>
      <c r="D3" s="22"/>
      <c r="E3" s="22"/>
      <c r="F3" s="22"/>
      <c r="G3" s="18"/>
      <c r="H3" s="19"/>
      <c r="I3" s="19"/>
      <c r="J3" s="19"/>
      <c r="K3" s="21"/>
      <c r="L3" s="15"/>
    </row>
    <row r="4" spans="1:12" ht="15">
      <c r="A4" s="15"/>
      <c r="B4" s="23" t="s">
        <v>7</v>
      </c>
      <c r="C4" s="24"/>
      <c r="D4" s="25"/>
      <c r="E4" s="22"/>
      <c r="F4" s="26"/>
      <c r="G4" s="18"/>
      <c r="H4" s="19"/>
      <c r="I4" s="19"/>
      <c r="J4" s="19"/>
      <c r="K4" s="21"/>
      <c r="L4" s="15"/>
    </row>
    <row r="5" spans="1:12" ht="15">
      <c r="A5" s="15"/>
      <c r="B5" s="27"/>
      <c r="C5" s="22"/>
      <c r="D5" s="25"/>
      <c r="E5" s="22"/>
      <c r="F5" s="26"/>
      <c r="G5" s="18"/>
      <c r="H5" s="19"/>
      <c r="I5" s="19"/>
      <c r="J5" s="19"/>
      <c r="K5" s="21"/>
      <c r="L5" s="15"/>
    </row>
    <row r="6" spans="1:12" ht="15">
      <c r="A6" s="15"/>
      <c r="B6" s="28" t="s">
        <v>8</v>
      </c>
      <c r="C6" s="24"/>
      <c r="D6" s="22"/>
      <c r="E6" s="28" t="s">
        <v>9</v>
      </c>
      <c r="F6" s="29"/>
      <c r="G6" s="18"/>
      <c r="H6" s="19"/>
      <c r="I6" s="19"/>
      <c r="J6" s="19"/>
      <c r="K6" s="21"/>
      <c r="L6" s="15"/>
    </row>
    <row r="7" spans="1:12" ht="15">
      <c r="A7" s="15"/>
      <c r="B7" s="28"/>
      <c r="C7" s="22"/>
      <c r="D7" s="22"/>
      <c r="E7" s="22"/>
      <c r="F7" s="26"/>
      <c r="G7" s="18"/>
      <c r="H7" s="19"/>
      <c r="I7" s="19"/>
      <c r="J7" s="19"/>
      <c r="K7" s="21"/>
      <c r="L7" s="15"/>
    </row>
    <row r="8" spans="1:12" ht="15">
      <c r="A8" s="15"/>
      <c r="B8" s="28" t="s">
        <v>10</v>
      </c>
      <c r="C8" s="240">
        <v>2017</v>
      </c>
      <c r="D8" s="22"/>
      <c r="E8" s="25"/>
      <c r="F8" s="26"/>
      <c r="G8" s="18"/>
      <c r="H8" s="19"/>
      <c r="I8" s="19"/>
      <c r="J8" s="19"/>
      <c r="K8" s="21"/>
      <c r="L8" s="15"/>
    </row>
    <row r="9" spans="1:12" ht="15">
      <c r="A9" s="15"/>
      <c r="B9" s="28"/>
      <c r="C9" s="22"/>
      <c r="D9" s="22"/>
      <c r="E9" s="25"/>
      <c r="F9" s="26"/>
      <c r="G9" s="18"/>
      <c r="H9" s="19"/>
      <c r="I9" s="19"/>
      <c r="J9" s="19"/>
      <c r="K9" s="21"/>
      <c r="L9" s="15"/>
    </row>
    <row r="10" spans="1:12" ht="15">
      <c r="A10" s="15"/>
      <c r="B10" s="28" t="s">
        <v>406</v>
      </c>
      <c r="C10" s="241" t="s">
        <v>407</v>
      </c>
      <c r="D10" s="22"/>
      <c r="E10" s="22"/>
      <c r="F10" s="26"/>
      <c r="G10" s="18"/>
      <c r="H10" s="19"/>
      <c r="I10" s="19"/>
      <c r="J10" s="19"/>
      <c r="K10" s="21"/>
      <c r="L10" s="15"/>
    </row>
    <row r="11" spans="1:12" ht="15">
      <c r="A11" s="15"/>
      <c r="B11" s="25"/>
      <c r="C11" s="22"/>
      <c r="D11" s="22"/>
      <c r="E11" s="22"/>
      <c r="F11" s="26"/>
      <c r="G11" s="18"/>
      <c r="H11" s="19"/>
      <c r="I11" s="19"/>
      <c r="J11" s="19"/>
      <c r="K11" s="21"/>
      <c r="L11" s="15"/>
    </row>
    <row r="12" spans="1:12" ht="15">
      <c r="A12" s="15"/>
      <c r="B12" s="242" t="s">
        <v>12</v>
      </c>
      <c r="C12" s="243"/>
      <c r="D12" s="243"/>
      <c r="E12" s="244"/>
      <c r="F12" s="244"/>
      <c r="G12" s="18"/>
      <c r="H12" s="19"/>
      <c r="I12" s="19"/>
      <c r="J12" s="19"/>
      <c r="K12" s="21"/>
      <c r="L12" s="15"/>
    </row>
    <row r="13" spans="1:12" ht="15">
      <c r="A13" s="15"/>
      <c r="B13" s="243" t="s">
        <v>13</v>
      </c>
      <c r="C13" s="243"/>
      <c r="D13" s="243"/>
      <c r="E13" s="244"/>
      <c r="F13" s="245" t="s">
        <v>14</v>
      </c>
      <c r="G13" s="18"/>
      <c r="H13" s="19"/>
      <c r="I13" s="19"/>
      <c r="J13" s="19"/>
      <c r="K13" s="21"/>
      <c r="L13" s="15"/>
    </row>
    <row r="14" spans="1:12" ht="36">
      <c r="A14" s="15"/>
      <c r="B14" s="2" t="s">
        <v>15</v>
      </c>
      <c r="C14" s="1" t="s">
        <v>16</v>
      </c>
      <c r="D14" s="246" t="s">
        <v>17</v>
      </c>
      <c r="E14" s="246" t="s">
        <v>18</v>
      </c>
      <c r="F14" s="247" t="s">
        <v>19</v>
      </c>
      <c r="G14" s="18"/>
      <c r="H14" s="19"/>
      <c r="I14" s="19"/>
      <c r="J14" s="19"/>
      <c r="K14" s="21"/>
      <c r="L14" s="15"/>
    </row>
    <row r="15" spans="1:12" ht="48">
      <c r="A15" s="15"/>
      <c r="B15" s="2"/>
      <c r="C15" s="1"/>
      <c r="D15" s="248" t="s">
        <v>20</v>
      </c>
      <c r="E15" s="248"/>
      <c r="F15" s="249" t="s">
        <v>21</v>
      </c>
      <c r="G15" s="18"/>
      <c r="H15" s="19"/>
      <c r="I15" s="19"/>
      <c r="J15" s="19"/>
      <c r="K15" s="21"/>
      <c r="L15" s="15"/>
    </row>
    <row r="16" spans="1:12" ht="15">
      <c r="A16" s="41"/>
      <c r="B16" s="250">
        <v>0</v>
      </c>
      <c r="C16" s="251" t="s">
        <v>22</v>
      </c>
      <c r="D16" s="252">
        <f>+D17+D18+D20+D22+D24+D28+D31</f>
        <v>0</v>
      </c>
      <c r="E16" s="252">
        <f>+E17+E18+E20+E22+E24+E28+E31</f>
        <v>0</v>
      </c>
      <c r="F16" s="253">
        <f>+F17+F18+F20+F22+F24+F28+F31</f>
        <v>0</v>
      </c>
      <c r="G16" s="18"/>
      <c r="H16" s="19" t="str">
        <f>IF(D16=SUM(D17:D18,D20,D22,D24,D28,D31),"OK","ΣΦΑΛΜΑ")</f>
        <v>OK</v>
      </c>
      <c r="I16" s="19" t="str">
        <f>IF(E16=SUM(E17:E18,E20,E22,E24,E28,E31),"OK","ΣΦΑΛΜΑ")</f>
        <v>OK</v>
      </c>
      <c r="J16" s="19" t="str">
        <f>IF(F16=SUM(F17:F18,F20,F22,F24,F28,F31),"OK","ΣΦΑΛΜΑ")</f>
        <v>OK</v>
      </c>
      <c r="K16" s="46" t="s">
        <v>23</v>
      </c>
      <c r="L16" s="15"/>
    </row>
    <row r="17" spans="1:12" ht="15">
      <c r="A17" s="47"/>
      <c r="B17" s="254" t="s">
        <v>24</v>
      </c>
      <c r="C17" s="255" t="s">
        <v>25</v>
      </c>
      <c r="D17" s="256"/>
      <c r="E17" s="256"/>
      <c r="F17" s="257"/>
      <c r="G17" s="18"/>
      <c r="H17" s="19"/>
      <c r="I17" s="19"/>
      <c r="J17" s="19"/>
      <c r="K17" s="21"/>
      <c r="L17" s="15"/>
    </row>
    <row r="18" spans="1:12" ht="15">
      <c r="A18" s="47"/>
      <c r="B18" s="254" t="s">
        <v>26</v>
      </c>
      <c r="C18" s="255" t="s">
        <v>27</v>
      </c>
      <c r="D18" s="256"/>
      <c r="E18" s="256"/>
      <c r="F18" s="257"/>
      <c r="G18" s="18"/>
      <c r="H18" s="19" t="str">
        <f>IF(D18&gt;=D19,"OK","ΣΦΑΛΜΑ")</f>
        <v>OK</v>
      </c>
      <c r="I18" s="19" t="str">
        <f>IF(E18&gt;=E19,"OK","ΣΦΑΛΜΑ")</f>
        <v>OK</v>
      </c>
      <c r="J18" s="19" t="str">
        <f>IF(F18&gt;=F19,"OK","ΣΦΑΛΜΑ")</f>
        <v>OK</v>
      </c>
      <c r="K18" s="21" t="s">
        <v>28</v>
      </c>
      <c r="L18" s="15"/>
    </row>
    <row r="19" spans="1:12" ht="15">
      <c r="A19" s="52"/>
      <c r="B19" s="258" t="s">
        <v>29</v>
      </c>
      <c r="C19" s="259" t="s">
        <v>30</v>
      </c>
      <c r="D19" s="260"/>
      <c r="E19" s="260"/>
      <c r="F19" s="261"/>
      <c r="G19" s="18"/>
      <c r="H19" s="19"/>
      <c r="I19" s="19"/>
      <c r="J19" s="19"/>
      <c r="K19" s="21"/>
      <c r="L19" s="15"/>
    </row>
    <row r="20" spans="1:12" ht="15">
      <c r="A20" s="47"/>
      <c r="B20" s="254" t="s">
        <v>31</v>
      </c>
      <c r="C20" s="255" t="s">
        <v>32</v>
      </c>
      <c r="D20" s="256"/>
      <c r="E20" s="256"/>
      <c r="F20" s="257"/>
      <c r="G20" s="18"/>
      <c r="H20" s="19" t="str">
        <f>IF(D20&gt;=D21,"OK","ΣΦΑΛΜΑ")</f>
        <v>OK</v>
      </c>
      <c r="I20" s="19" t="str">
        <f>IF(E20&gt;=E21,"OK","ΣΦΑΛΜΑ")</f>
        <v>OK</v>
      </c>
      <c r="J20" s="19" t="str">
        <f>IF(F20&gt;=F21,"OK","ΣΦΑΛΜΑ")</f>
        <v>OK</v>
      </c>
      <c r="K20" s="46" t="s">
        <v>33</v>
      </c>
      <c r="L20" s="15"/>
    </row>
    <row r="21" spans="1:12" ht="15">
      <c r="A21" s="52"/>
      <c r="B21" s="258" t="s">
        <v>34</v>
      </c>
      <c r="C21" s="259" t="s">
        <v>35</v>
      </c>
      <c r="D21" s="260"/>
      <c r="E21" s="260"/>
      <c r="F21" s="261"/>
      <c r="G21" s="18"/>
      <c r="H21" s="19"/>
      <c r="I21" s="19"/>
      <c r="J21" s="19"/>
      <c r="K21" s="21"/>
      <c r="L21" s="15"/>
    </row>
    <row r="22" spans="1:12" ht="15">
      <c r="A22" s="47"/>
      <c r="B22" s="254" t="s">
        <v>36</v>
      </c>
      <c r="C22" s="255" t="s">
        <v>37</v>
      </c>
      <c r="D22" s="256"/>
      <c r="E22" s="256"/>
      <c r="F22" s="257"/>
      <c r="G22" s="18"/>
      <c r="H22" s="19" t="str">
        <f>IF(D22&gt;=SUM(D23:D23),"OK","ΣΦΑΛΜΑ")</f>
        <v>OK</v>
      </c>
      <c r="I22" s="19" t="str">
        <f>IF(E22&gt;=SUM(E23:E23),"OK","ΣΦΑΛΜΑ")</f>
        <v>OK</v>
      </c>
      <c r="J22" s="19" t="str">
        <f>IF(F22&gt;=SUM(F23:F23),"OK","ΣΦΑΛΜΑ")</f>
        <v>OK</v>
      </c>
      <c r="K22" s="46" t="s">
        <v>408</v>
      </c>
      <c r="L22" s="15"/>
    </row>
    <row r="23" spans="1:12" ht="15">
      <c r="A23" s="52"/>
      <c r="B23" s="258" t="s">
        <v>39</v>
      </c>
      <c r="C23" s="259" t="s">
        <v>40</v>
      </c>
      <c r="D23" s="260"/>
      <c r="E23" s="260"/>
      <c r="F23" s="261"/>
      <c r="G23" s="18"/>
      <c r="H23" s="19"/>
      <c r="I23" s="19"/>
      <c r="J23" s="19"/>
      <c r="K23" s="21"/>
      <c r="L23" s="15"/>
    </row>
    <row r="24" spans="1:12" ht="15">
      <c r="A24" s="47"/>
      <c r="B24" s="254" t="s">
        <v>41</v>
      </c>
      <c r="C24" s="255" t="s">
        <v>42</v>
      </c>
      <c r="D24" s="256">
        <f>D25+D26+D27</f>
        <v>0</v>
      </c>
      <c r="E24" s="256">
        <f>E25+E26+E27</f>
        <v>0</v>
      </c>
      <c r="F24" s="257">
        <f>F25+F26+F27</f>
        <v>0</v>
      </c>
      <c r="G24" s="18"/>
      <c r="H24" s="19" t="str">
        <f>IF(D24=SUM(D25,D26:D27),"OK","ΣΦΑΛΜΑ")</f>
        <v>OK</v>
      </c>
      <c r="I24" s="19" t="str">
        <f>IF(E24=SUM(E25,E26:E27),"OK","ΣΦΑΛΜΑ")</f>
        <v>OK</v>
      </c>
      <c r="J24" s="19" t="str">
        <f>IF(F24=SUM(F25,F26:F27),"OK","ΣΦΑΛΜΑ")</f>
        <v>OK</v>
      </c>
      <c r="K24" s="46" t="s">
        <v>43</v>
      </c>
      <c r="L24" s="15"/>
    </row>
    <row r="25" spans="1:12" ht="15">
      <c r="A25" s="47"/>
      <c r="B25" s="254" t="s">
        <v>44</v>
      </c>
      <c r="C25" s="259" t="s">
        <v>45</v>
      </c>
      <c r="D25" s="260"/>
      <c r="E25" s="260"/>
      <c r="F25" s="261"/>
      <c r="G25" s="18"/>
      <c r="H25" s="19"/>
      <c r="I25" s="19"/>
      <c r="J25" s="19"/>
      <c r="K25" s="46"/>
      <c r="L25" s="15"/>
    </row>
    <row r="26" spans="1:12" ht="15">
      <c r="A26" s="47"/>
      <c r="B26" s="254" t="s">
        <v>46</v>
      </c>
      <c r="C26" s="259" t="s">
        <v>47</v>
      </c>
      <c r="D26" s="260"/>
      <c r="E26" s="256"/>
      <c r="F26" s="257"/>
      <c r="G26" s="18"/>
      <c r="H26" s="19"/>
      <c r="I26" s="19"/>
      <c r="J26" s="19"/>
      <c r="K26" s="21"/>
      <c r="L26" s="15"/>
    </row>
    <row r="27" spans="1:12" ht="15">
      <c r="A27" s="47"/>
      <c r="B27" s="254" t="s">
        <v>48</v>
      </c>
      <c r="C27" s="259" t="s">
        <v>49</v>
      </c>
      <c r="D27" s="260"/>
      <c r="E27" s="256"/>
      <c r="F27" s="257"/>
      <c r="G27" s="18"/>
      <c r="H27" s="19"/>
      <c r="I27" s="19"/>
      <c r="J27" s="19"/>
      <c r="K27" s="21"/>
      <c r="L27" s="15"/>
    </row>
    <row r="28" spans="1:12" ht="15">
      <c r="A28" s="47"/>
      <c r="B28" s="254" t="s">
        <v>50</v>
      </c>
      <c r="C28" s="255" t="s">
        <v>51</v>
      </c>
      <c r="D28" s="256"/>
      <c r="E28" s="256"/>
      <c r="F28" s="257"/>
      <c r="G28" s="18"/>
      <c r="H28" s="19" t="str">
        <f>IF(D28&gt;=SUM(D29:D30),"OK","ΣΦΑΛΜΑ")</f>
        <v>OK</v>
      </c>
      <c r="I28" s="19" t="str">
        <f>IF(E28&gt;=SUM(E29:E30),"OK","ΣΦΑΛΜΑ")</f>
        <v>OK</v>
      </c>
      <c r="J28" s="19" t="str">
        <f>IF(F28&gt;=SUM(F29:F30),"OK","ΣΦΑΛΜΑ")</f>
        <v>OK</v>
      </c>
      <c r="K28" s="46" t="s">
        <v>52</v>
      </c>
      <c r="L28" s="15"/>
    </row>
    <row r="29" spans="1:12" ht="15">
      <c r="A29" s="47"/>
      <c r="B29" s="258" t="s">
        <v>53</v>
      </c>
      <c r="C29" s="259" t="s">
        <v>54</v>
      </c>
      <c r="D29" s="260"/>
      <c r="E29" s="260"/>
      <c r="F29" s="261"/>
      <c r="G29" s="18"/>
      <c r="H29" s="19"/>
      <c r="I29" s="19"/>
      <c r="J29" s="19"/>
      <c r="K29" s="46"/>
      <c r="L29" s="15"/>
    </row>
    <row r="30" spans="1:12" ht="15">
      <c r="A30" s="47"/>
      <c r="B30" s="258" t="s">
        <v>55</v>
      </c>
      <c r="C30" s="259" t="s">
        <v>56</v>
      </c>
      <c r="D30" s="256"/>
      <c r="E30" s="256"/>
      <c r="F30" s="257"/>
      <c r="G30" s="18"/>
      <c r="H30" s="19"/>
      <c r="I30" s="19"/>
      <c r="J30" s="19"/>
      <c r="K30" s="21"/>
      <c r="L30" s="15"/>
    </row>
    <row r="31" spans="1:12" ht="15">
      <c r="A31" s="47"/>
      <c r="B31" s="254" t="s">
        <v>57</v>
      </c>
      <c r="C31" s="255" t="s">
        <v>58</v>
      </c>
      <c r="D31" s="256"/>
      <c r="E31" s="256"/>
      <c r="F31" s="257"/>
      <c r="G31" s="18"/>
      <c r="H31" s="19" t="str">
        <f>IF(D31&gt;=D33+D32,"OK","ΣΦΑΛΜΑ")</f>
        <v>OK</v>
      </c>
      <c r="I31" s="19" t="str">
        <f>IF(E31&gt;=E33+E32,"OK","ΣΦΑΛΜΑ")</f>
        <v>OK</v>
      </c>
      <c r="J31" s="19" t="str">
        <f>IF(F31&gt;=F33+F32,"OK","ΣΦΑΛΜΑ")</f>
        <v>OK</v>
      </c>
      <c r="K31" s="46" t="s">
        <v>59</v>
      </c>
      <c r="L31" s="15"/>
    </row>
    <row r="32" spans="1:12" ht="24">
      <c r="A32" s="47"/>
      <c r="B32" s="258" t="s">
        <v>60</v>
      </c>
      <c r="C32" s="259" t="s">
        <v>61</v>
      </c>
      <c r="D32" s="260"/>
      <c r="E32" s="260"/>
      <c r="F32" s="261"/>
      <c r="G32" s="18"/>
      <c r="H32" s="19"/>
      <c r="I32" s="19"/>
      <c r="J32" s="19"/>
      <c r="K32" s="46"/>
      <c r="L32" s="15"/>
    </row>
    <row r="33" spans="1:12" ht="15">
      <c r="A33" s="47"/>
      <c r="B33" s="262" t="s">
        <v>62</v>
      </c>
      <c r="C33" s="263" t="s">
        <v>63</v>
      </c>
      <c r="D33" s="264"/>
      <c r="E33" s="265"/>
      <c r="F33" s="266"/>
      <c r="G33" s="62" t="s">
        <v>64</v>
      </c>
      <c r="H33" s="19"/>
      <c r="I33" s="19"/>
      <c r="J33" s="19"/>
      <c r="K33" s="21"/>
      <c r="L33" s="15"/>
    </row>
    <row r="34" spans="1:12" ht="15">
      <c r="A34" s="47"/>
      <c r="B34" s="258"/>
      <c r="C34" s="259"/>
      <c r="D34" s="260"/>
      <c r="E34" s="260"/>
      <c r="F34" s="261"/>
      <c r="G34" s="18"/>
      <c r="H34" s="19"/>
      <c r="I34" s="19"/>
      <c r="J34" s="19"/>
      <c r="K34" s="21"/>
      <c r="L34" s="15"/>
    </row>
    <row r="35" spans="1:12" ht="15">
      <c r="A35" s="41"/>
      <c r="B35" s="250" t="s">
        <v>65</v>
      </c>
      <c r="C35" s="251" t="s">
        <v>66</v>
      </c>
      <c r="D35" s="252">
        <f>+D36+D37+D47+D61+D62+D63</f>
        <v>0</v>
      </c>
      <c r="E35" s="252">
        <f>+E36+E37+E47+E61+E62+E63</f>
        <v>0</v>
      </c>
      <c r="F35" s="267">
        <f>+F36+F37+F47+F61+F62+F63</f>
        <v>0</v>
      </c>
      <c r="G35" s="18"/>
      <c r="H35" s="19" t="str">
        <f>IF(D35=SUM(D36:D37,D47,D61:D63),"OK","ΣΦΑΛΜΑ")</f>
        <v>OK</v>
      </c>
      <c r="I35" s="19" t="str">
        <f>IF(E35=SUM(E36:E37,E47,E61:E63),"OK","ΣΦΑΛΜΑ")</f>
        <v>OK</v>
      </c>
      <c r="J35" s="19" t="str">
        <f>IF(F35=SUM(F36:F37,F47,F61:F63),"OK","ΣΦΑΛΜΑ")</f>
        <v>OK</v>
      </c>
      <c r="K35" s="46" t="s">
        <v>67</v>
      </c>
      <c r="L35" s="15"/>
    </row>
    <row r="36" spans="1:12" ht="15">
      <c r="A36" s="47"/>
      <c r="B36" s="254" t="s">
        <v>68</v>
      </c>
      <c r="C36" s="255" t="s">
        <v>69</v>
      </c>
      <c r="D36" s="256"/>
      <c r="E36" s="256"/>
      <c r="F36" s="257"/>
      <c r="G36" s="18"/>
      <c r="H36" s="19"/>
      <c r="I36" s="19"/>
      <c r="J36" s="19"/>
      <c r="K36" s="21"/>
      <c r="L36" s="15"/>
    </row>
    <row r="37" spans="1:12" ht="15">
      <c r="A37" s="47"/>
      <c r="B37" s="254">
        <v>12</v>
      </c>
      <c r="C37" s="255" t="s">
        <v>70</v>
      </c>
      <c r="D37" s="256"/>
      <c r="E37" s="256"/>
      <c r="F37" s="257"/>
      <c r="G37" s="18"/>
      <c r="H37" s="19" t="str">
        <f>IF(D37=D38,"OK","ΣΦΑΛΜΑ")</f>
        <v>OK</v>
      </c>
      <c r="I37" s="19" t="str">
        <f>IF(E37=E38,"OK","ΣΦΑΛΜΑ")</f>
        <v>OK</v>
      </c>
      <c r="J37" s="19" t="str">
        <f>IF(F37=F38,"OK","ΣΦΑΛΜΑ")</f>
        <v>OK</v>
      </c>
      <c r="K37" s="46" t="s">
        <v>71</v>
      </c>
      <c r="L37" s="15"/>
    </row>
    <row r="38" spans="1:12" ht="15">
      <c r="A38" s="52"/>
      <c r="B38" s="258">
        <v>121</v>
      </c>
      <c r="C38" s="259" t="s">
        <v>72</v>
      </c>
      <c r="D38" s="260"/>
      <c r="E38" s="260"/>
      <c r="F38" s="268"/>
      <c r="G38" s="18"/>
      <c r="H38" s="19" t="str">
        <f>IF(D38=SUM(D39:D46),"OK","ΣΦΑΛΜΑ")</f>
        <v>OK</v>
      </c>
      <c r="I38" s="19" t="str">
        <f>IF(E38=SUM(E39:E46),"OK","ΣΦΑΛΜΑ")</f>
        <v>OK</v>
      </c>
      <c r="J38" s="19" t="str">
        <f>IF(F38=SUM(F39:F46),"OK","ΣΦΑΛΜΑ")</f>
        <v>OK</v>
      </c>
      <c r="K38" s="46" t="s">
        <v>73</v>
      </c>
      <c r="L38" s="15"/>
    </row>
    <row r="39" spans="1:12" ht="15">
      <c r="A39" s="52"/>
      <c r="B39" s="262">
        <v>1211</v>
      </c>
      <c r="C39" s="263" t="s">
        <v>74</v>
      </c>
      <c r="D39" s="269"/>
      <c r="E39" s="269"/>
      <c r="F39" s="270"/>
      <c r="G39" s="62" t="s">
        <v>64</v>
      </c>
      <c r="H39" s="19"/>
      <c r="I39" s="19"/>
      <c r="J39" s="19"/>
      <c r="K39" s="21"/>
      <c r="L39" s="15"/>
    </row>
    <row r="40" spans="1:12" ht="15">
      <c r="A40" s="52"/>
      <c r="B40" s="262">
        <v>1212</v>
      </c>
      <c r="C40" s="263" t="s">
        <v>75</v>
      </c>
      <c r="D40" s="269"/>
      <c r="E40" s="269"/>
      <c r="F40" s="270"/>
      <c r="G40" s="62" t="s">
        <v>64</v>
      </c>
      <c r="H40" s="19"/>
      <c r="I40" s="19"/>
      <c r="J40" s="19"/>
      <c r="K40" s="21"/>
      <c r="L40" s="15"/>
    </row>
    <row r="41" spans="1:12" ht="15">
      <c r="A41" s="52"/>
      <c r="B41" s="262">
        <v>1213</v>
      </c>
      <c r="C41" s="263" t="s">
        <v>76</v>
      </c>
      <c r="D41" s="269"/>
      <c r="E41" s="269"/>
      <c r="F41" s="270"/>
      <c r="G41" s="62" t="s">
        <v>64</v>
      </c>
      <c r="H41" s="19"/>
      <c r="I41" s="19"/>
      <c r="J41" s="19"/>
      <c r="K41" s="21"/>
      <c r="L41" s="15"/>
    </row>
    <row r="42" spans="1:12" ht="24">
      <c r="A42" s="52"/>
      <c r="B42" s="262">
        <v>1214</v>
      </c>
      <c r="C42" s="263" t="s">
        <v>77</v>
      </c>
      <c r="D42" s="269"/>
      <c r="E42" s="269"/>
      <c r="F42" s="270"/>
      <c r="G42" s="62" t="s">
        <v>64</v>
      </c>
      <c r="H42" s="19"/>
      <c r="I42" s="19"/>
      <c r="J42" s="19"/>
      <c r="K42" s="21"/>
      <c r="L42" s="15"/>
    </row>
    <row r="43" spans="1:12" ht="15">
      <c r="A43" s="52"/>
      <c r="B43" s="258" t="s">
        <v>78</v>
      </c>
      <c r="C43" s="259" t="s">
        <v>79</v>
      </c>
      <c r="D43" s="271"/>
      <c r="E43" s="271"/>
      <c r="F43" s="272"/>
      <c r="G43" s="62"/>
      <c r="H43" s="19"/>
      <c r="I43" s="19"/>
      <c r="J43" s="19"/>
      <c r="K43" s="46"/>
      <c r="L43" s="15"/>
    </row>
    <row r="44" spans="1:12" ht="15">
      <c r="A44" s="52"/>
      <c r="B44" s="262">
        <v>1216</v>
      </c>
      <c r="C44" s="263" t="s">
        <v>80</v>
      </c>
      <c r="D44" s="271"/>
      <c r="E44" s="271"/>
      <c r="F44" s="272"/>
      <c r="G44" s="62" t="s">
        <v>64</v>
      </c>
      <c r="H44" s="19"/>
      <c r="I44" s="19"/>
      <c r="J44" s="19"/>
      <c r="K44" s="46"/>
      <c r="L44" s="15"/>
    </row>
    <row r="45" spans="1:12" ht="15">
      <c r="A45" s="52"/>
      <c r="B45" s="262">
        <v>1217</v>
      </c>
      <c r="C45" s="263" t="s">
        <v>81</v>
      </c>
      <c r="D45" s="271"/>
      <c r="E45" s="271"/>
      <c r="F45" s="272"/>
      <c r="G45" s="62" t="s">
        <v>64</v>
      </c>
      <c r="H45" s="19"/>
      <c r="I45" s="19"/>
      <c r="J45" s="19"/>
      <c r="K45" s="46"/>
      <c r="L45" s="15"/>
    </row>
    <row r="46" spans="1:12" ht="15">
      <c r="A46" s="52"/>
      <c r="B46" s="262">
        <v>1219</v>
      </c>
      <c r="C46" s="263" t="s">
        <v>82</v>
      </c>
      <c r="D46" s="271"/>
      <c r="E46" s="271"/>
      <c r="F46" s="272"/>
      <c r="G46" s="62" t="s">
        <v>64</v>
      </c>
      <c r="H46" s="19"/>
      <c r="I46" s="19"/>
      <c r="J46" s="19"/>
      <c r="K46" s="46"/>
      <c r="L46" s="15"/>
    </row>
    <row r="47" spans="1:12" ht="15">
      <c r="A47" s="47"/>
      <c r="B47" s="254">
        <v>13</v>
      </c>
      <c r="C47" s="255" t="s">
        <v>83</v>
      </c>
      <c r="D47" s="256"/>
      <c r="E47" s="256"/>
      <c r="F47" s="257"/>
      <c r="G47" s="18"/>
      <c r="H47" s="19" t="str">
        <f>IF(D47=SUM(D48,D51),"OK","ΣΦΑΛΜΑ")</f>
        <v>OK</v>
      </c>
      <c r="I47" s="19" t="str">
        <f>IF(E47=SUM(E48,E51),"OK","ΣΦΑΛΜΑ")</f>
        <v>OK</v>
      </c>
      <c r="J47" s="19" t="str">
        <f>IF(F47=SUM(F48,F51),"OK","ΣΦΑΛΜΑ")</f>
        <v>OK</v>
      </c>
      <c r="K47" s="46" t="s">
        <v>84</v>
      </c>
      <c r="L47" s="15"/>
    </row>
    <row r="48" spans="1:12" ht="15">
      <c r="A48" s="52"/>
      <c r="B48" s="258">
        <v>131</v>
      </c>
      <c r="C48" s="255" t="s">
        <v>85</v>
      </c>
      <c r="D48" s="260"/>
      <c r="E48" s="260"/>
      <c r="F48" s="268"/>
      <c r="G48" s="18"/>
      <c r="H48" s="19" t="str">
        <f>IF(D48&gt;=SUM(D49:D50),"OK","ΣΦΑΛΜΑ")</f>
        <v>OK</v>
      </c>
      <c r="I48" s="19" t="str">
        <f>IF(E48&gt;=SUM(E49:E50),"OK","ΣΦΑΛΜΑ")</f>
        <v>OK</v>
      </c>
      <c r="J48" s="19" t="str">
        <f>IF(F48&gt;=SUM(F49:F50),"OK","ΣΦΑΛΜΑ")</f>
        <v>OK</v>
      </c>
      <c r="K48" s="46" t="s">
        <v>86</v>
      </c>
      <c r="L48" s="15"/>
    </row>
    <row r="49" spans="1:12" ht="15">
      <c r="A49" s="52"/>
      <c r="B49" s="258" t="s">
        <v>87</v>
      </c>
      <c r="C49" s="259" t="s">
        <v>88</v>
      </c>
      <c r="D49" s="260"/>
      <c r="E49" s="271"/>
      <c r="F49" s="272"/>
      <c r="G49" s="18"/>
      <c r="H49" s="19"/>
      <c r="I49" s="19"/>
      <c r="J49" s="19"/>
      <c r="K49" s="46"/>
      <c r="L49" s="15"/>
    </row>
    <row r="50" spans="1:12" ht="15">
      <c r="A50" s="52"/>
      <c r="B50" s="262">
        <v>1319</v>
      </c>
      <c r="C50" s="263" t="s">
        <v>89</v>
      </c>
      <c r="D50" s="260"/>
      <c r="E50" s="271"/>
      <c r="F50" s="272"/>
      <c r="G50" s="62" t="s">
        <v>64</v>
      </c>
      <c r="H50" s="19"/>
      <c r="I50" s="19"/>
      <c r="J50" s="19"/>
      <c r="K50" s="46"/>
      <c r="L50" s="15"/>
    </row>
    <row r="51" spans="1:12" ht="15">
      <c r="A51" s="52"/>
      <c r="B51" s="258">
        <v>132</v>
      </c>
      <c r="C51" s="255" t="s">
        <v>90</v>
      </c>
      <c r="D51" s="256"/>
      <c r="E51" s="256"/>
      <c r="F51" s="273"/>
      <c r="G51" s="18"/>
      <c r="H51" s="19" t="str">
        <f>IF(D51&gt;=SUM(D52:D60),"OK","ΣΦΑΛΜΑ")</f>
        <v>OK</v>
      </c>
      <c r="I51" s="19" t="str">
        <f>IF(E51&gt;=SUM(E52:E60),"OK","ΣΦΑΛΜΑ")</f>
        <v>OK</v>
      </c>
      <c r="J51" s="19" t="str">
        <f>IF(F51&gt;=SUM(F52:F60),"OK","ΣΦΑΛΜΑ")</f>
        <v>OK</v>
      </c>
      <c r="K51" s="46" t="s">
        <v>91</v>
      </c>
      <c r="L51" s="15"/>
    </row>
    <row r="52" spans="1:12" ht="15">
      <c r="A52" s="52"/>
      <c r="B52" s="258" t="s">
        <v>92</v>
      </c>
      <c r="C52" s="259" t="s">
        <v>93</v>
      </c>
      <c r="D52" s="260"/>
      <c r="E52" s="271"/>
      <c r="F52" s="272"/>
      <c r="G52" s="18"/>
      <c r="L52" s="15"/>
    </row>
    <row r="53" spans="1:12" ht="24">
      <c r="A53" s="52"/>
      <c r="B53" s="258" t="s">
        <v>94</v>
      </c>
      <c r="C53" s="274" t="s">
        <v>95</v>
      </c>
      <c r="D53" s="260"/>
      <c r="E53" s="271"/>
      <c r="F53" s="272"/>
      <c r="G53" s="18"/>
      <c r="H53" s="19"/>
      <c r="I53" s="19"/>
      <c r="J53" s="19"/>
      <c r="K53" s="21"/>
      <c r="L53" s="15"/>
    </row>
    <row r="54" spans="1:12" ht="15">
      <c r="A54" s="52"/>
      <c r="B54" s="258" t="s">
        <v>96</v>
      </c>
      <c r="C54" s="274" t="s">
        <v>97</v>
      </c>
      <c r="D54" s="260"/>
      <c r="E54" s="271"/>
      <c r="F54" s="272"/>
      <c r="G54" s="18"/>
      <c r="H54" s="19"/>
      <c r="I54" s="19"/>
      <c r="J54" s="19"/>
      <c r="K54" s="21"/>
      <c r="L54" s="15"/>
    </row>
    <row r="55" spans="1:12" ht="15">
      <c r="A55" s="52"/>
      <c r="B55" s="258" t="s">
        <v>98</v>
      </c>
      <c r="C55" s="274" t="s">
        <v>99</v>
      </c>
      <c r="D55" s="260"/>
      <c r="E55" s="271"/>
      <c r="F55" s="272"/>
      <c r="G55" s="18"/>
      <c r="H55" s="19"/>
      <c r="I55" s="19"/>
      <c r="J55" s="19"/>
      <c r="K55" s="21"/>
      <c r="L55" s="15"/>
    </row>
    <row r="56" spans="1:12" ht="36.75" customHeight="1">
      <c r="A56" s="52"/>
      <c r="B56" s="262">
        <v>1325</v>
      </c>
      <c r="C56" s="263" t="s">
        <v>100</v>
      </c>
      <c r="D56" s="260"/>
      <c r="E56" s="271"/>
      <c r="F56" s="272"/>
      <c r="G56" s="62" t="s">
        <v>64</v>
      </c>
      <c r="H56" s="19"/>
      <c r="I56" s="19"/>
      <c r="J56" s="19"/>
      <c r="K56" s="21"/>
      <c r="L56" s="15"/>
    </row>
    <row r="57" spans="1:12" ht="15.75" customHeight="1">
      <c r="A57" s="52"/>
      <c r="B57" s="262" t="s">
        <v>101</v>
      </c>
      <c r="C57" s="263" t="s">
        <v>102</v>
      </c>
      <c r="D57" s="260"/>
      <c r="E57" s="271"/>
      <c r="F57" s="272"/>
      <c r="G57" s="62" t="s">
        <v>64</v>
      </c>
      <c r="H57" s="19"/>
      <c r="I57" s="19"/>
      <c r="J57" s="19"/>
      <c r="K57" s="21"/>
      <c r="L57" s="15"/>
    </row>
    <row r="58" spans="1:12" ht="24">
      <c r="A58" s="52"/>
      <c r="B58" s="262" t="s">
        <v>103</v>
      </c>
      <c r="C58" s="263" t="s">
        <v>104</v>
      </c>
      <c r="D58" s="260"/>
      <c r="E58" s="271"/>
      <c r="F58" s="272"/>
      <c r="G58" s="62" t="s">
        <v>64</v>
      </c>
      <c r="H58" s="19"/>
      <c r="I58" s="19"/>
      <c r="J58" s="19"/>
      <c r="K58" s="21"/>
      <c r="L58" s="15"/>
    </row>
    <row r="59" spans="1:12" ht="24">
      <c r="A59" s="52"/>
      <c r="B59" s="258" t="s">
        <v>105</v>
      </c>
      <c r="C59" s="259" t="s">
        <v>106</v>
      </c>
      <c r="D59" s="260"/>
      <c r="E59" s="271"/>
      <c r="F59" s="272"/>
      <c r="G59" s="62"/>
      <c r="H59" s="19"/>
      <c r="I59" s="19"/>
      <c r="J59" s="19"/>
      <c r="K59" s="21"/>
      <c r="L59" s="15"/>
    </row>
    <row r="60" spans="1:12" ht="15">
      <c r="A60" s="52"/>
      <c r="B60" s="258" t="s">
        <v>107</v>
      </c>
      <c r="C60" s="259" t="s">
        <v>108</v>
      </c>
      <c r="D60" s="260"/>
      <c r="E60" s="271"/>
      <c r="F60" s="272"/>
      <c r="G60" s="18"/>
      <c r="H60" s="19"/>
      <c r="I60" s="19"/>
      <c r="J60" s="19"/>
      <c r="K60" s="21"/>
      <c r="L60" s="15"/>
    </row>
    <row r="61" spans="1:12" ht="15">
      <c r="A61" s="47"/>
      <c r="B61" s="275">
        <v>14</v>
      </c>
      <c r="C61" s="255" t="s">
        <v>109</v>
      </c>
      <c r="D61" s="256"/>
      <c r="E61" s="256"/>
      <c r="F61" s="257"/>
      <c r="G61" s="18"/>
      <c r="H61" s="19"/>
      <c r="I61" s="19"/>
      <c r="J61" s="19"/>
      <c r="K61" s="21"/>
      <c r="L61" s="15"/>
    </row>
    <row r="62" spans="1:12" ht="15">
      <c r="A62" s="47"/>
      <c r="B62" s="275" t="s">
        <v>110</v>
      </c>
      <c r="C62" s="255" t="s">
        <v>111</v>
      </c>
      <c r="D62" s="256"/>
      <c r="E62" s="256"/>
      <c r="F62" s="257"/>
      <c r="G62" s="18"/>
      <c r="H62" s="19"/>
      <c r="I62" s="19"/>
      <c r="J62" s="19"/>
      <c r="K62" s="21"/>
      <c r="L62" s="15"/>
    </row>
    <row r="63" spans="1:12" ht="15">
      <c r="A63" s="47"/>
      <c r="B63" s="275" t="s">
        <v>112</v>
      </c>
      <c r="C63" s="255" t="s">
        <v>113</v>
      </c>
      <c r="D63" s="256"/>
      <c r="E63" s="256"/>
      <c r="F63" s="257"/>
      <c r="G63" s="18"/>
      <c r="H63" s="19"/>
      <c r="I63" s="19"/>
      <c r="J63" s="19"/>
      <c r="K63" s="21"/>
      <c r="L63" s="15"/>
    </row>
    <row r="64" spans="1:12" ht="24">
      <c r="A64" s="41"/>
      <c r="B64" s="250">
        <v>2</v>
      </c>
      <c r="C64" s="251" t="s">
        <v>114</v>
      </c>
      <c r="D64" s="252">
        <f>+D65+D67</f>
        <v>0</v>
      </c>
      <c r="E64" s="252">
        <f>+E65+E67</f>
        <v>0</v>
      </c>
      <c r="F64" s="267">
        <f>+F65+F67</f>
        <v>0</v>
      </c>
      <c r="G64" s="18"/>
      <c r="H64" s="19" t="str">
        <f>IF(D64=SUM(D65,D67),"OK","ΣΦΑΛΜΑ")</f>
        <v>OK</v>
      </c>
      <c r="I64" s="19" t="str">
        <f>IF(E64=SUM(E65,E67),"OK","ΣΦΑΛΜΑ")</f>
        <v>OK</v>
      </c>
      <c r="J64" s="19" t="str">
        <f>IF(F64=SUM(F65,F67),"OK","ΣΦΑΛΜΑ")</f>
        <v>OK</v>
      </c>
      <c r="K64" s="46" t="s">
        <v>115</v>
      </c>
      <c r="L64" s="15"/>
    </row>
    <row r="65" spans="1:12" ht="15">
      <c r="A65" s="41"/>
      <c r="B65" s="275" t="s">
        <v>116</v>
      </c>
      <c r="C65" s="255" t="s">
        <v>117</v>
      </c>
      <c r="D65" s="276"/>
      <c r="E65" s="276"/>
      <c r="F65" s="277"/>
      <c r="G65" s="18"/>
      <c r="H65" s="19"/>
      <c r="I65" s="19"/>
      <c r="J65" s="19"/>
      <c r="K65" s="21"/>
      <c r="L65" s="15"/>
    </row>
    <row r="66" spans="1:12" ht="15">
      <c r="A66" s="41"/>
      <c r="B66" s="278">
        <v>2111</v>
      </c>
      <c r="C66" s="259" t="s">
        <v>118</v>
      </c>
      <c r="D66" s="276"/>
      <c r="E66" s="276"/>
      <c r="F66" s="277"/>
      <c r="G66" s="18"/>
      <c r="H66" s="19" t="str">
        <f>IF(D65&gt;=D66,"OK","ΣΦΑΛΜΑ")</f>
        <v>OK</v>
      </c>
      <c r="I66" s="19" t="str">
        <f>IF(E65&gt;=E66,"OK","ΣΦΑΛΜΑ")</f>
        <v>OK</v>
      </c>
      <c r="J66" s="19" t="str">
        <f>IF(F65&gt;=F66,"OK","ΣΦΑΛΜΑ")</f>
        <v>OK</v>
      </c>
      <c r="K66" s="46" t="s">
        <v>119</v>
      </c>
      <c r="L66" s="15"/>
    </row>
    <row r="67" spans="1:12" ht="15">
      <c r="A67" s="41"/>
      <c r="B67" s="275">
        <v>22</v>
      </c>
      <c r="C67" s="255" t="s">
        <v>120</v>
      </c>
      <c r="D67" s="276"/>
      <c r="E67" s="276"/>
      <c r="F67" s="277"/>
      <c r="G67" s="18"/>
      <c r="H67" s="19"/>
      <c r="I67" s="19"/>
      <c r="J67" s="19"/>
      <c r="K67" s="21"/>
      <c r="L67" s="15"/>
    </row>
    <row r="68" spans="1:12" ht="15">
      <c r="A68" s="41"/>
      <c r="B68" s="250">
        <v>3</v>
      </c>
      <c r="C68" s="251" t="s">
        <v>121</v>
      </c>
      <c r="D68" s="252">
        <f>+D69+D70</f>
        <v>0</v>
      </c>
      <c r="E68" s="252">
        <f>+E69+E70</f>
        <v>0</v>
      </c>
      <c r="F68" s="267">
        <f>+F69+F70</f>
        <v>0</v>
      </c>
      <c r="G68" s="18"/>
      <c r="H68" s="19" t="str">
        <f>IF(D68=SUM(D69:D70),"OK","ΣΦΑΛΜΑ")</f>
        <v>OK</v>
      </c>
      <c r="I68" s="19" t="str">
        <f>IF(E68=SUM(E69:E70),"OK","ΣΦΑΛΜΑ")</f>
        <v>OK</v>
      </c>
      <c r="J68" s="19" t="str">
        <f>IF(F68=SUM(F69:F70),"OK","ΣΦΑΛΜΑ")</f>
        <v>OK</v>
      </c>
      <c r="K68" s="46" t="s">
        <v>122</v>
      </c>
      <c r="L68" s="15"/>
    </row>
    <row r="69" spans="1:12" ht="15">
      <c r="A69" s="47"/>
      <c r="B69" s="254">
        <v>31</v>
      </c>
      <c r="C69" s="255" t="s">
        <v>123</v>
      </c>
      <c r="D69" s="256"/>
      <c r="E69" s="256"/>
      <c r="F69" s="257"/>
      <c r="G69" s="18"/>
      <c r="H69" s="19"/>
      <c r="I69" s="19"/>
      <c r="J69" s="19"/>
      <c r="K69" s="21"/>
      <c r="L69" s="15"/>
    </row>
    <row r="70" spans="1:12" ht="24">
      <c r="A70" s="47"/>
      <c r="B70" s="254">
        <v>32</v>
      </c>
      <c r="C70" s="279" t="s">
        <v>124</v>
      </c>
      <c r="D70" s="256"/>
      <c r="E70" s="256"/>
      <c r="F70" s="257"/>
      <c r="G70" s="18"/>
      <c r="H70" s="19" t="str">
        <f>IF(D70&gt;=D71,"OK","ΣΦΑΛΜΑ")</f>
        <v>OK</v>
      </c>
      <c r="I70" s="19" t="str">
        <f>IF(E70&gt;=E71,"OK","ΣΦΑΛΜΑ")</f>
        <v>OK</v>
      </c>
      <c r="J70" s="19" t="str">
        <f>IF(F70&gt;=F71,"OK","ΣΦΑΛΜΑ")</f>
        <v>OK</v>
      </c>
      <c r="K70" s="46" t="s">
        <v>125</v>
      </c>
      <c r="L70" s="15"/>
    </row>
    <row r="71" spans="1:12" ht="15">
      <c r="A71" s="47"/>
      <c r="B71" s="258" t="s">
        <v>126</v>
      </c>
      <c r="C71" s="280" t="s">
        <v>127</v>
      </c>
      <c r="D71" s="256"/>
      <c r="E71" s="256"/>
      <c r="F71" s="257"/>
      <c r="G71" s="18"/>
      <c r="H71" s="19"/>
      <c r="I71" s="19"/>
      <c r="J71" s="19"/>
      <c r="K71" s="21"/>
      <c r="L71" s="15"/>
    </row>
    <row r="72" spans="1:12" ht="24">
      <c r="A72" s="41"/>
      <c r="B72" s="250">
        <v>4</v>
      </c>
      <c r="C72" s="251" t="s">
        <v>128</v>
      </c>
      <c r="D72" s="252">
        <f>D73+D74</f>
        <v>0</v>
      </c>
      <c r="E72" s="252">
        <f>E73+E74</f>
        <v>0</v>
      </c>
      <c r="F72" s="267">
        <f>F73+F74</f>
        <v>0</v>
      </c>
      <c r="G72" s="80"/>
      <c r="H72" s="19" t="str">
        <f>IF(D72=SUM(D73:D74),"OK","ΣΦΑΛΜΑ")</f>
        <v>OK</v>
      </c>
      <c r="I72" s="19" t="str">
        <f>IF(E72=SUM(E73:E74),"OK","ΣΦΑΛΜΑ")</f>
        <v>OK</v>
      </c>
      <c r="J72" s="19" t="str">
        <f>IF(F72=SUM(F73:F74),"OK","ΣΦΑΛΜΑ")</f>
        <v>OK</v>
      </c>
      <c r="K72" s="46" t="s">
        <v>129</v>
      </c>
      <c r="L72" s="15"/>
    </row>
    <row r="73" spans="1:12" ht="15">
      <c r="A73" s="52"/>
      <c r="B73" s="281" t="s">
        <v>130</v>
      </c>
      <c r="C73" s="282" t="s">
        <v>131</v>
      </c>
      <c r="D73" s="276"/>
      <c r="E73" s="276"/>
      <c r="F73" s="277"/>
      <c r="G73" s="18"/>
      <c r="H73" s="19"/>
      <c r="I73" s="19"/>
      <c r="J73" s="19"/>
      <c r="K73" s="21"/>
      <c r="L73" s="15"/>
    </row>
    <row r="74" spans="1:12" ht="15">
      <c r="A74" s="52"/>
      <c r="B74" s="281" t="s">
        <v>132</v>
      </c>
      <c r="C74" s="282" t="s">
        <v>133</v>
      </c>
      <c r="D74" s="276"/>
      <c r="E74" s="276"/>
      <c r="F74" s="277"/>
      <c r="G74" s="18"/>
      <c r="H74" s="19" t="str">
        <f>IF(D74&gt;=SUM(D75:D76),"OK","ΣΦΑΛΜΑ")</f>
        <v>OK</v>
      </c>
      <c r="I74" s="19" t="str">
        <f>IF(E74&gt;=SUM(E75:E76),"OK","ΣΦΑΛΜΑ")</f>
        <v>OK</v>
      </c>
      <c r="J74" s="19" t="str">
        <f>IF(F74&gt;=SUM(F75:F76),"OK","ΣΦΑΛΜΑ")</f>
        <v>OK</v>
      </c>
      <c r="K74" s="46" t="s">
        <v>134</v>
      </c>
      <c r="L74" s="15"/>
    </row>
    <row r="75" spans="1:12" ht="24">
      <c r="A75" s="52"/>
      <c r="B75" s="283" t="s">
        <v>135</v>
      </c>
      <c r="C75" s="284" t="s">
        <v>136</v>
      </c>
      <c r="D75" s="285"/>
      <c r="E75" s="285"/>
      <c r="F75" s="286"/>
      <c r="G75" s="18"/>
      <c r="H75" s="19"/>
      <c r="I75" s="19"/>
      <c r="J75" s="19"/>
      <c r="K75" s="21"/>
      <c r="L75" s="15"/>
    </row>
    <row r="76" spans="1:12" ht="15">
      <c r="A76" s="52"/>
      <c r="B76" s="283" t="s">
        <v>137</v>
      </c>
      <c r="C76" s="284" t="s">
        <v>138</v>
      </c>
      <c r="D76" s="285"/>
      <c r="E76" s="285"/>
      <c r="F76" s="286"/>
      <c r="G76" s="18"/>
      <c r="H76" s="19"/>
      <c r="I76" s="19"/>
      <c r="J76" s="19"/>
      <c r="K76" s="21"/>
      <c r="L76" s="15"/>
    </row>
    <row r="77" spans="1:12" ht="15">
      <c r="A77" s="41"/>
      <c r="B77" s="250">
        <v>5</v>
      </c>
      <c r="C77" s="251" t="s">
        <v>139</v>
      </c>
      <c r="D77" s="252">
        <f>D78</f>
        <v>0</v>
      </c>
      <c r="E77" s="252">
        <f>+E78</f>
        <v>0</v>
      </c>
      <c r="F77" s="267">
        <f>+F78</f>
        <v>0</v>
      </c>
      <c r="G77" s="18"/>
      <c r="H77" s="19" t="str">
        <f>IF(D77=D78,"OK","ΣΦΑΛΜΑ")</f>
        <v>OK</v>
      </c>
      <c r="I77" s="19" t="str">
        <f>IF(E77=E78,"OK","ΣΦΑΛΜΑ")</f>
        <v>OK</v>
      </c>
      <c r="J77" s="19" t="str">
        <f>IF(F77=F78,"OK","ΣΦΑΛΜΑ")</f>
        <v>OK</v>
      </c>
      <c r="K77" s="46" t="s">
        <v>140</v>
      </c>
      <c r="L77" s="15"/>
    </row>
    <row r="78" spans="1:12" ht="15">
      <c r="A78" s="41"/>
      <c r="B78" s="254" t="s">
        <v>141</v>
      </c>
      <c r="C78" s="255" t="s">
        <v>142</v>
      </c>
      <c r="D78" s="256">
        <f>D79+D84</f>
        <v>0</v>
      </c>
      <c r="E78" s="256">
        <f>E79+E84</f>
        <v>0</v>
      </c>
      <c r="F78" s="257">
        <f>F79+F84</f>
        <v>0</v>
      </c>
      <c r="G78" s="18"/>
      <c r="H78" s="19" t="str">
        <f>IF(D78=SUM(D79,D84),"OK","ΣΦΑΛΜΑ")</f>
        <v>OK</v>
      </c>
      <c r="I78" s="19" t="str">
        <f>IF(E78=SUM(E79,E84),"OK","ΣΦΑΛΜΑ")</f>
        <v>OK</v>
      </c>
      <c r="J78" s="19" t="str">
        <f>IF(F78=SUM(F79,F84),"OK","ΣΦΑΛΜΑ")</f>
        <v>OK</v>
      </c>
      <c r="K78" s="46" t="s">
        <v>143</v>
      </c>
      <c r="L78" s="15"/>
    </row>
    <row r="79" spans="1:12" ht="15">
      <c r="A79" s="52"/>
      <c r="B79" s="254" t="s">
        <v>144</v>
      </c>
      <c r="C79" s="255" t="s">
        <v>145</v>
      </c>
      <c r="D79" s="256">
        <f>D80+D81+D82+D83</f>
        <v>0</v>
      </c>
      <c r="E79" s="256">
        <f>E80+E81+E82+E83</f>
        <v>0</v>
      </c>
      <c r="F79" s="273">
        <f>F80+F81+F82+F83</f>
        <v>0</v>
      </c>
      <c r="G79" s="18"/>
      <c r="H79" s="19" t="str">
        <f>IF(D79=SUM(D80:D83),"OK","ΣΦΑΛΜΑ")</f>
        <v>OK</v>
      </c>
      <c r="I79" s="19" t="str">
        <f>IF(E79=SUM(E80:E83),"OK","ΣΦΑΛΜΑ")</f>
        <v>OK</v>
      </c>
      <c r="J79" s="19" t="str">
        <f>IF(F79=SUM(F80:F83),"OK","ΣΦΑΛΜΑ")</f>
        <v>OK</v>
      </c>
      <c r="K79" s="21" t="s">
        <v>146</v>
      </c>
      <c r="L79" s="15"/>
    </row>
    <row r="80" spans="1:12" ht="24">
      <c r="A80" s="87"/>
      <c r="B80" s="283">
        <v>5111</v>
      </c>
      <c r="C80" s="284" t="s">
        <v>147</v>
      </c>
      <c r="D80" s="285"/>
      <c r="E80" s="285"/>
      <c r="F80" s="286"/>
      <c r="G80" s="18"/>
      <c r="H80" s="19"/>
      <c r="I80" s="19"/>
      <c r="J80" s="19"/>
      <c r="K80" s="21"/>
      <c r="L80" s="15"/>
    </row>
    <row r="81" spans="1:12" ht="24">
      <c r="A81" s="87"/>
      <c r="B81" s="283">
        <v>5112</v>
      </c>
      <c r="C81" s="284" t="s">
        <v>148</v>
      </c>
      <c r="D81" s="285"/>
      <c r="E81" s="285"/>
      <c r="F81" s="286"/>
      <c r="G81" s="18"/>
      <c r="H81" s="19"/>
      <c r="I81" s="19"/>
      <c r="J81" s="19"/>
      <c r="K81" s="21"/>
      <c r="L81" s="15"/>
    </row>
    <row r="82" spans="1:12" ht="24">
      <c r="A82" s="87"/>
      <c r="B82" s="283">
        <v>5113</v>
      </c>
      <c r="C82" s="284" t="s">
        <v>149</v>
      </c>
      <c r="D82" s="285"/>
      <c r="E82" s="285"/>
      <c r="F82" s="286"/>
      <c r="G82" s="18"/>
      <c r="H82" s="19"/>
      <c r="I82" s="19"/>
      <c r="J82" s="19"/>
      <c r="K82" s="21"/>
      <c r="L82" s="15"/>
    </row>
    <row r="83" spans="1:12" ht="24">
      <c r="A83" s="87"/>
      <c r="B83" s="283">
        <v>5119</v>
      </c>
      <c r="C83" s="274" t="s">
        <v>150</v>
      </c>
      <c r="D83" s="285"/>
      <c r="E83" s="285"/>
      <c r="F83" s="286"/>
      <c r="G83" s="18" t="s">
        <v>246</v>
      </c>
      <c r="H83" s="19"/>
      <c r="I83" s="19"/>
      <c r="J83" s="19"/>
      <c r="K83" s="21"/>
      <c r="L83" s="15"/>
    </row>
    <row r="84" spans="1:12" ht="15">
      <c r="A84" s="52"/>
      <c r="B84" s="254" t="s">
        <v>151</v>
      </c>
      <c r="C84" s="255" t="s">
        <v>152</v>
      </c>
      <c r="D84" s="256">
        <f>D85+D86+D87+D88+D89</f>
        <v>0</v>
      </c>
      <c r="E84" s="256">
        <f>E85+E86+E87+E88+E89</f>
        <v>0</v>
      </c>
      <c r="F84" s="257">
        <f>F85+F86+F87+F88+F89</f>
        <v>0</v>
      </c>
      <c r="G84" s="18"/>
      <c r="H84" s="19" t="str">
        <f>IF(D84=SUM(D85:D89),"OK","ΣΦΑΛΜΑ")</f>
        <v>OK</v>
      </c>
      <c r="I84" s="19" t="str">
        <f>IF(E84=SUM(E85:E89),"OK","ΣΦΑΛΜΑ")</f>
        <v>OK</v>
      </c>
      <c r="J84" s="19" t="str">
        <f>IF(F84=SUM(F85:F89),"OK","ΣΦΑΛΜΑ")</f>
        <v>OK</v>
      </c>
      <c r="K84" s="21" t="s">
        <v>153</v>
      </c>
      <c r="L84" s="15"/>
    </row>
    <row r="85" spans="1:12" ht="24">
      <c r="A85" s="88"/>
      <c r="B85" s="283">
        <v>5121</v>
      </c>
      <c r="C85" s="284" t="s">
        <v>154</v>
      </c>
      <c r="D85" s="285"/>
      <c r="E85" s="285"/>
      <c r="F85" s="286"/>
      <c r="G85" s="18"/>
      <c r="H85" s="19"/>
      <c r="I85" s="19"/>
      <c r="J85" s="19"/>
      <c r="K85" s="21"/>
      <c r="L85" s="15"/>
    </row>
    <row r="86" spans="1:12" ht="24">
      <c r="A86" s="88"/>
      <c r="B86" s="283">
        <v>5122</v>
      </c>
      <c r="C86" s="284" t="s">
        <v>155</v>
      </c>
      <c r="D86" s="285"/>
      <c r="E86" s="285"/>
      <c r="F86" s="286"/>
      <c r="G86" s="18"/>
      <c r="H86" s="19"/>
      <c r="I86" s="19"/>
      <c r="J86" s="19"/>
      <c r="K86" s="21"/>
      <c r="L86" s="15"/>
    </row>
    <row r="87" spans="1:12" ht="24">
      <c r="A87" s="88"/>
      <c r="B87" s="283">
        <v>5123</v>
      </c>
      <c r="C87" s="284" t="s">
        <v>156</v>
      </c>
      <c r="D87" s="285"/>
      <c r="E87" s="285"/>
      <c r="F87" s="286"/>
      <c r="G87" s="18"/>
      <c r="H87" s="19"/>
      <c r="I87" s="19"/>
      <c r="J87" s="19"/>
      <c r="K87" s="21"/>
      <c r="L87" s="15"/>
    </row>
    <row r="88" spans="1:12" ht="24">
      <c r="A88" s="88"/>
      <c r="B88" s="283" t="s">
        <v>157</v>
      </c>
      <c r="C88" s="284" t="s">
        <v>158</v>
      </c>
      <c r="D88" s="285"/>
      <c r="E88" s="285"/>
      <c r="F88" s="286"/>
      <c r="G88" s="18"/>
      <c r="H88" s="19"/>
      <c r="I88" s="19"/>
      <c r="J88" s="19"/>
      <c r="K88" s="21"/>
      <c r="L88" s="15"/>
    </row>
    <row r="89" spans="1:12" ht="24">
      <c r="A89" s="88"/>
      <c r="B89" s="283">
        <v>5129</v>
      </c>
      <c r="C89" s="274" t="s">
        <v>159</v>
      </c>
      <c r="D89" s="285"/>
      <c r="E89" s="285"/>
      <c r="F89" s="286"/>
      <c r="G89" s="18" t="s">
        <v>246</v>
      </c>
      <c r="H89" s="19"/>
      <c r="I89" s="19"/>
      <c r="J89" s="19"/>
      <c r="K89" s="21"/>
      <c r="L89" s="15"/>
    </row>
    <row r="90" spans="1:12" ht="15">
      <c r="A90" s="41"/>
      <c r="B90" s="254" t="s">
        <v>160</v>
      </c>
      <c r="C90" s="255" t="s">
        <v>409</v>
      </c>
      <c r="D90" s="256">
        <f>D16+D35+D64+D68+D72+D77</f>
        <v>0</v>
      </c>
      <c r="E90" s="287">
        <f>E16+E35+E64+E68+E72+E77</f>
        <v>0</v>
      </c>
      <c r="F90" s="288">
        <f>F16+F35+F64+F68+F72+F77</f>
        <v>0</v>
      </c>
      <c r="G90" s="18"/>
      <c r="H90" s="19" t="str">
        <f>IF(D90=SUM(D16,D35,D64,D68,D72,D77),"OK","ΣΦΑΛΜΑ")</f>
        <v>OK</v>
      </c>
      <c r="I90" s="19" t="str">
        <f>IF(E90=SUM(E16,E35,E64,E68,E72,E77),"OK","ΣΦΑΛΜΑ")</f>
        <v>OK</v>
      </c>
      <c r="J90" s="19" t="str">
        <f>IF(F90=SUM(F16,F35,F64,F68,F72,F77),"OK","ΣΦΑΛΜΑ")</f>
        <v>OK</v>
      </c>
      <c r="K90" s="46" t="s">
        <v>162</v>
      </c>
      <c r="L90" s="15"/>
    </row>
    <row r="91" spans="1:12" ht="15">
      <c r="A91" s="41"/>
      <c r="B91" s="289" t="s">
        <v>163</v>
      </c>
      <c r="C91" s="290" t="s">
        <v>164</v>
      </c>
      <c r="D91" s="291">
        <f>D90-D77</f>
        <v>0</v>
      </c>
      <c r="E91" s="292">
        <f>E90-E77</f>
        <v>0</v>
      </c>
      <c r="F91" s="293">
        <f>F90-F77</f>
        <v>0</v>
      </c>
      <c r="G91" s="18"/>
      <c r="H91" s="19" t="str">
        <f>IF(D91=D90-D77,"OK","ΣΦΑΛΜΑ")</f>
        <v>OK</v>
      </c>
      <c r="I91" s="19" t="str">
        <f>IF(E91=E90-E77,"OK","ΣΦΑΛΜΑ")</f>
        <v>OK</v>
      </c>
      <c r="J91" s="19" t="str">
        <f>IF(F91=F90-F77,"OK","ΣΦΑΛΜΑ")</f>
        <v>OK</v>
      </c>
      <c r="K91" s="46" t="s">
        <v>165</v>
      </c>
      <c r="L91" s="15"/>
    </row>
    <row r="92" spans="1:12" ht="15">
      <c r="A92" s="41"/>
      <c r="B92" s="16"/>
      <c r="C92" s="16"/>
      <c r="D92" s="16"/>
      <c r="E92" s="16"/>
      <c r="F92" s="16"/>
      <c r="G92" s="18"/>
      <c r="H92" s="19"/>
      <c r="I92" s="19"/>
      <c r="J92" s="19"/>
      <c r="K92" s="21"/>
      <c r="L92" s="15"/>
    </row>
    <row r="93" spans="1:12" ht="15">
      <c r="A93" s="41"/>
      <c r="B93" s="35" t="s">
        <v>166</v>
      </c>
      <c r="C93" s="35"/>
      <c r="D93" s="35"/>
      <c r="E93" s="35"/>
      <c r="F93" s="98"/>
      <c r="G93" s="18"/>
      <c r="H93" s="19"/>
      <c r="I93" s="19"/>
      <c r="J93" s="19"/>
      <c r="K93" s="21"/>
      <c r="L93" s="15"/>
    </row>
    <row r="94" spans="1:12" ht="38.25">
      <c r="A94" s="41"/>
      <c r="B94" s="11" t="s">
        <v>15</v>
      </c>
      <c r="C94" s="10" t="s">
        <v>16</v>
      </c>
      <c r="D94" s="37" t="s">
        <v>17</v>
      </c>
      <c r="E94" s="37" t="s">
        <v>18</v>
      </c>
      <c r="F94" s="38" t="s">
        <v>19</v>
      </c>
      <c r="G94" s="18"/>
      <c r="H94" s="19"/>
      <c r="I94" s="19"/>
      <c r="J94" s="19"/>
      <c r="K94" s="21"/>
      <c r="L94" s="15"/>
    </row>
    <row r="95" spans="1:12" ht="51">
      <c r="A95" s="47"/>
      <c r="B95" s="11"/>
      <c r="C95" s="10"/>
      <c r="D95" s="39" t="s">
        <v>20</v>
      </c>
      <c r="E95" s="39"/>
      <c r="F95" s="40" t="s">
        <v>21</v>
      </c>
      <c r="G95" s="18"/>
      <c r="H95" s="19"/>
      <c r="I95" s="19"/>
      <c r="J95" s="19"/>
      <c r="K95" s="21"/>
      <c r="L95" s="15"/>
    </row>
    <row r="96" spans="1:12" ht="15">
      <c r="A96" s="41"/>
      <c r="B96" s="99">
        <v>6</v>
      </c>
      <c r="C96" s="43" t="s">
        <v>167</v>
      </c>
      <c r="D96" s="100">
        <f>+D97+D111+D113+D114+D118+D119+D131+D132+D144</f>
        <v>0</v>
      </c>
      <c r="E96" s="100">
        <f>+E97+E111+E113+E114+E118+E119+E131+E132+E144</f>
        <v>0</v>
      </c>
      <c r="F96" s="101">
        <f>+F97+F111+F113+F114+F118+F119+F131+F132+F144</f>
        <v>0</v>
      </c>
      <c r="G96" s="18"/>
      <c r="H96" s="19" t="str">
        <f>IF(D96=SUM(D97,D111,D113,D114,D118,D119,D131,D132,D144),"OK","ΣΦΑΛΜΑ")</f>
        <v>OK</v>
      </c>
      <c r="I96" s="19" t="str">
        <f>IF(E96=SUM(E97,E111,E113,E114,E118,E119,E131,E132,E144),"OK","ΣΦΑΛΜΑ")</f>
        <v>OK</v>
      </c>
      <c r="J96" s="19" t="str">
        <f>IF(F96=SUM(F97,F111,F113,F114,F118,F119,F131,F132,F144),"OK","ΣΦΑΛΜΑ")</f>
        <v>OK</v>
      </c>
      <c r="K96" s="46" t="s">
        <v>168</v>
      </c>
      <c r="L96" s="15"/>
    </row>
    <row r="97" spans="1:12" ht="15">
      <c r="A97" s="41"/>
      <c r="B97" s="102">
        <v>60</v>
      </c>
      <c r="C97" s="49" t="s">
        <v>169</v>
      </c>
      <c r="D97" s="103">
        <f>D98+D99+D100+D101+D102+D109+D110</f>
        <v>0</v>
      </c>
      <c r="E97" s="103">
        <f>E98+E99+E100+E101+E102+E109+E110</f>
        <v>0</v>
      </c>
      <c r="F97" s="104">
        <f>F98+F99+F100+F101+F102+F109+F110</f>
        <v>0</v>
      </c>
      <c r="G97" s="18"/>
      <c r="H97" s="19" t="str">
        <f>IF(D97=SUM(D98:D102,D109:D110),"OK","ΣΦΑΛΜΑ")</f>
        <v>OK</v>
      </c>
      <c r="I97" s="19" t="str">
        <f>IF(E97=SUM(E98:E102,E109:E110),"OK","ΣΦΑΛΜΑ")</f>
        <v>OK</v>
      </c>
      <c r="J97" s="19" t="str">
        <f>IF(F97=SUM(F98:F102,F109:F110),"OK","ΣΦΑΛΜΑ")</f>
        <v>OK</v>
      </c>
      <c r="K97" s="46" t="s">
        <v>170</v>
      </c>
      <c r="L97" s="15"/>
    </row>
    <row r="98" spans="1:12" ht="15">
      <c r="A98" s="52"/>
      <c r="B98" s="105">
        <v>601</v>
      </c>
      <c r="C98" s="54" t="s">
        <v>171</v>
      </c>
      <c r="D98" s="106"/>
      <c r="E98" s="106"/>
      <c r="F98" s="107"/>
      <c r="G98" s="18"/>
      <c r="H98" s="19"/>
      <c r="I98" s="19"/>
      <c r="J98" s="19"/>
      <c r="K98" s="21"/>
      <c r="L98" s="15"/>
    </row>
    <row r="99" spans="1:12" ht="15">
      <c r="A99" s="52"/>
      <c r="B99" s="105">
        <v>602</v>
      </c>
      <c r="C99" s="54" t="s">
        <v>172</v>
      </c>
      <c r="D99" s="106"/>
      <c r="E99" s="106"/>
      <c r="F99" s="107"/>
      <c r="G99" s="18"/>
      <c r="H99" s="19"/>
      <c r="I99" s="19"/>
      <c r="J99" s="19"/>
      <c r="K99" s="21"/>
      <c r="L99" s="15"/>
    </row>
    <row r="100" spans="1:12" ht="15">
      <c r="A100" s="52"/>
      <c r="B100" s="105">
        <v>603</v>
      </c>
      <c r="C100" s="54" t="s">
        <v>173</v>
      </c>
      <c r="D100" s="106"/>
      <c r="E100" s="106"/>
      <c r="F100" s="107"/>
      <c r="G100" s="18"/>
      <c r="H100" s="19"/>
      <c r="I100" s="19"/>
      <c r="J100" s="19"/>
      <c r="K100" s="21"/>
      <c r="L100" s="15"/>
    </row>
    <row r="101" spans="1:12" ht="25.5">
      <c r="A101" s="52"/>
      <c r="B101" s="108">
        <v>604</v>
      </c>
      <c r="C101" s="54" t="s">
        <v>174</v>
      </c>
      <c r="D101" s="106"/>
      <c r="E101" s="106"/>
      <c r="F101" s="107"/>
      <c r="G101" s="18"/>
      <c r="H101" s="19"/>
      <c r="I101" s="19"/>
      <c r="J101" s="19"/>
      <c r="K101" s="21"/>
      <c r="L101" s="15"/>
    </row>
    <row r="102" spans="1:12" ht="15">
      <c r="A102" s="52"/>
      <c r="B102" s="105">
        <v>605</v>
      </c>
      <c r="C102" s="54" t="s">
        <v>175</v>
      </c>
      <c r="D102" s="50">
        <f>D103+D104+D105+D106+D107+D108</f>
        <v>0</v>
      </c>
      <c r="E102" s="50">
        <f>E103+E104+E105+E106+E107+E108</f>
        <v>0</v>
      </c>
      <c r="F102" s="51">
        <f>F103+F104+F105+F106+F107+F108</f>
        <v>0</v>
      </c>
      <c r="G102" s="18"/>
      <c r="H102" s="19" t="str">
        <f>IF(D102=SUM(D103:D108),"OK","ΣΦΑΛΜΑ")</f>
        <v>OK</v>
      </c>
      <c r="I102" s="19" t="str">
        <f>IF(E102=SUM(E103:E108),"OK","ΣΦΑΛΜΑ")</f>
        <v>OK</v>
      </c>
      <c r="J102" s="19" t="str">
        <f>IF(F102=SUM(F103:F108),"OK","ΣΦΑΛΜΑ")</f>
        <v>OK</v>
      </c>
      <c r="K102" s="46" t="s">
        <v>176</v>
      </c>
      <c r="L102" s="15"/>
    </row>
    <row r="103" spans="1:12" ht="15">
      <c r="A103" s="52"/>
      <c r="B103" s="105">
        <v>6051</v>
      </c>
      <c r="C103" s="54" t="s">
        <v>177</v>
      </c>
      <c r="D103" s="106"/>
      <c r="E103" s="106"/>
      <c r="F103" s="107"/>
      <c r="G103" s="18"/>
      <c r="H103" s="19"/>
      <c r="I103" s="19"/>
      <c r="J103" s="19"/>
      <c r="K103" s="21"/>
      <c r="L103" s="15"/>
    </row>
    <row r="104" spans="1:12" ht="15">
      <c r="A104" s="52"/>
      <c r="B104" s="105">
        <v>6052</v>
      </c>
      <c r="C104" s="54" t="s">
        <v>178</v>
      </c>
      <c r="D104" s="106"/>
      <c r="E104" s="106"/>
      <c r="F104" s="107"/>
      <c r="G104" s="18"/>
      <c r="H104" s="19"/>
      <c r="I104" s="19"/>
      <c r="J104" s="19"/>
      <c r="K104" s="21"/>
      <c r="L104" s="15"/>
    </row>
    <row r="105" spans="1:12" ht="15">
      <c r="A105" s="52"/>
      <c r="B105" s="105">
        <v>6053</v>
      </c>
      <c r="C105" s="54" t="s">
        <v>179</v>
      </c>
      <c r="D105" s="106"/>
      <c r="E105" s="106"/>
      <c r="F105" s="107"/>
      <c r="G105" s="18"/>
      <c r="H105" s="19"/>
      <c r="I105" s="19"/>
      <c r="J105" s="19"/>
      <c r="K105" s="21"/>
      <c r="L105" s="15"/>
    </row>
    <row r="106" spans="1:12" ht="15">
      <c r="A106" s="52"/>
      <c r="B106" s="105">
        <v>6054</v>
      </c>
      <c r="C106" s="54" t="s">
        <v>180</v>
      </c>
      <c r="D106" s="106"/>
      <c r="E106" s="106"/>
      <c r="F106" s="107"/>
      <c r="G106" s="18"/>
      <c r="H106" s="19"/>
      <c r="I106" s="19"/>
      <c r="J106" s="19"/>
      <c r="K106" s="21"/>
      <c r="L106" s="15"/>
    </row>
    <row r="107" spans="1:12" ht="15">
      <c r="A107" s="52"/>
      <c r="B107" s="105">
        <v>6055</v>
      </c>
      <c r="C107" s="54" t="s">
        <v>181</v>
      </c>
      <c r="D107" s="106"/>
      <c r="E107" s="106"/>
      <c r="F107" s="107"/>
      <c r="G107" s="18"/>
      <c r="H107" s="19"/>
      <c r="I107" s="19"/>
      <c r="J107" s="19"/>
      <c r="K107" s="21"/>
      <c r="L107" s="15"/>
    </row>
    <row r="108" spans="1:12" ht="15">
      <c r="A108" s="52"/>
      <c r="B108" s="105">
        <v>6056</v>
      </c>
      <c r="C108" s="54" t="s">
        <v>182</v>
      </c>
      <c r="D108" s="106"/>
      <c r="E108" s="106"/>
      <c r="F108" s="107"/>
      <c r="G108" s="18"/>
      <c r="H108" s="19"/>
      <c r="I108" s="19"/>
      <c r="J108" s="19"/>
      <c r="K108" s="21"/>
      <c r="L108" s="15"/>
    </row>
    <row r="109" spans="1:12" ht="15">
      <c r="A109" s="52"/>
      <c r="B109" s="105">
        <v>606</v>
      </c>
      <c r="C109" s="54" t="s">
        <v>183</v>
      </c>
      <c r="D109" s="106"/>
      <c r="E109" s="106"/>
      <c r="F109" s="107"/>
      <c r="G109" s="18"/>
      <c r="H109" s="19"/>
      <c r="I109" s="19"/>
      <c r="J109" s="19"/>
      <c r="K109" s="21"/>
      <c r="L109" s="15"/>
    </row>
    <row r="110" spans="1:12" ht="15">
      <c r="A110" s="52"/>
      <c r="B110" s="105">
        <v>607</v>
      </c>
      <c r="C110" s="54" t="s">
        <v>184</v>
      </c>
      <c r="D110" s="106"/>
      <c r="E110" s="106"/>
      <c r="F110" s="107"/>
      <c r="G110" s="18"/>
      <c r="H110" s="19"/>
      <c r="I110" s="19"/>
      <c r="J110" s="19"/>
      <c r="K110" s="21"/>
      <c r="L110" s="15"/>
    </row>
    <row r="111" spans="1:12" ht="15">
      <c r="A111" s="41"/>
      <c r="B111" s="74">
        <v>61</v>
      </c>
      <c r="C111" s="49" t="s">
        <v>185</v>
      </c>
      <c r="D111" s="103"/>
      <c r="E111" s="103"/>
      <c r="F111" s="104"/>
      <c r="G111" s="18"/>
      <c r="H111" s="19" t="str">
        <f>IF(D111&gt;=D112,"OK","ΣΦΑΛΜΑ")</f>
        <v>OK</v>
      </c>
      <c r="I111" s="19" t="str">
        <f>IF(E111&gt;=E112,"OK","ΣΦΑΛΜΑ")</f>
        <v>OK</v>
      </c>
      <c r="J111" s="19" t="str">
        <f>IF(F111&gt;=F112,"OK","ΣΦΑΛΜΑ")</f>
        <v>OK</v>
      </c>
      <c r="K111" s="46" t="s">
        <v>186</v>
      </c>
      <c r="L111" s="15"/>
    </row>
    <row r="112" spans="1:12" ht="15">
      <c r="A112" s="41"/>
      <c r="B112" s="105">
        <v>612</v>
      </c>
      <c r="C112" s="54" t="s">
        <v>187</v>
      </c>
      <c r="D112" s="103"/>
      <c r="E112" s="103"/>
      <c r="F112" s="104"/>
      <c r="G112" s="18"/>
      <c r="H112" s="19"/>
      <c r="I112" s="19"/>
      <c r="J112" s="19"/>
      <c r="K112" s="21"/>
      <c r="L112" s="15"/>
    </row>
    <row r="113" spans="1:12" ht="15">
      <c r="A113" s="41"/>
      <c r="B113" s="74">
        <v>62</v>
      </c>
      <c r="C113" s="49" t="s">
        <v>188</v>
      </c>
      <c r="D113" s="103"/>
      <c r="E113" s="103"/>
      <c r="F113" s="104"/>
      <c r="G113" s="18"/>
      <c r="H113" s="19"/>
      <c r="I113" s="19"/>
      <c r="J113" s="19"/>
      <c r="K113" s="21"/>
      <c r="L113" s="15"/>
    </row>
    <row r="114" spans="1:12" ht="15">
      <c r="A114" s="41"/>
      <c r="B114" s="74">
        <v>63</v>
      </c>
      <c r="C114" s="49" t="s">
        <v>189</v>
      </c>
      <c r="D114" s="50">
        <f>D115+D116+D117</f>
        <v>0</v>
      </c>
      <c r="E114" s="50">
        <f>E115+E116+E117</f>
        <v>0</v>
      </c>
      <c r="F114" s="51">
        <f>F115+F116+F117</f>
        <v>0</v>
      </c>
      <c r="G114" s="18"/>
      <c r="H114" s="19" t="str">
        <f>IF(D114=SUM(D115:D117),"OK","ΣΦΑΛΜΑ")</f>
        <v>OK</v>
      </c>
      <c r="I114" s="19" t="str">
        <f>IF(E114=SUM(E115:E117),"OK","ΣΦΑΛΜΑ")</f>
        <v>OK</v>
      </c>
      <c r="J114" s="19" t="str">
        <f>IF(F114=SUM(F115:F117),"OK","ΣΦΑΛΜΑ")</f>
        <v>OK</v>
      </c>
      <c r="K114" s="46" t="s">
        <v>190</v>
      </c>
      <c r="L114" s="15"/>
    </row>
    <row r="115" spans="1:12" ht="15">
      <c r="A115" s="41"/>
      <c r="B115" s="105">
        <v>631</v>
      </c>
      <c r="C115" s="54" t="s">
        <v>191</v>
      </c>
      <c r="D115" s="103"/>
      <c r="E115" s="103"/>
      <c r="F115" s="104"/>
      <c r="G115" s="18"/>
      <c r="H115" s="19"/>
      <c r="I115" s="19"/>
      <c r="J115" s="19"/>
      <c r="K115" s="21"/>
      <c r="L115" s="15"/>
    </row>
    <row r="116" spans="1:12" ht="15">
      <c r="A116" s="41"/>
      <c r="B116" s="105">
        <v>632</v>
      </c>
      <c r="C116" s="54" t="s">
        <v>192</v>
      </c>
      <c r="D116" s="103"/>
      <c r="E116" s="103"/>
      <c r="F116" s="104"/>
      <c r="G116" s="18"/>
      <c r="H116" s="19"/>
      <c r="I116" s="19"/>
      <c r="J116" s="19"/>
      <c r="K116" s="21"/>
      <c r="L116" s="15"/>
    </row>
    <row r="117" spans="1:12" ht="15">
      <c r="A117" s="41"/>
      <c r="B117" s="105">
        <v>633</v>
      </c>
      <c r="C117" s="54" t="s">
        <v>193</v>
      </c>
      <c r="D117" s="103"/>
      <c r="E117" s="103"/>
      <c r="F117" s="104"/>
      <c r="G117" s="18"/>
      <c r="H117" s="19"/>
      <c r="I117" s="19"/>
      <c r="J117" s="19"/>
      <c r="K117" s="21"/>
      <c r="L117" s="15"/>
    </row>
    <row r="118" spans="1:12" ht="15">
      <c r="A118" s="41"/>
      <c r="B118" s="74">
        <v>64</v>
      </c>
      <c r="C118" s="49" t="s">
        <v>194</v>
      </c>
      <c r="D118" s="103"/>
      <c r="E118" s="103"/>
      <c r="F118" s="104"/>
      <c r="G118" s="18"/>
      <c r="H118" s="19"/>
      <c r="I118" s="19"/>
      <c r="J118" s="19"/>
      <c r="K118" s="21"/>
      <c r="L118" s="15"/>
    </row>
    <row r="119" spans="1:12" ht="15">
      <c r="A119" s="41"/>
      <c r="B119" s="74">
        <v>65</v>
      </c>
      <c r="C119" s="49" t="s">
        <v>195</v>
      </c>
      <c r="D119" s="103"/>
      <c r="E119" s="103"/>
      <c r="F119" s="104"/>
      <c r="G119" s="18"/>
      <c r="H119" s="19" t="str">
        <f>IF(D119&gt;=SUM(D120:D130),"OK","ΣΦΑΛΜΑ")</f>
        <v>OK</v>
      </c>
      <c r="I119" s="19" t="str">
        <f>IF(E119&gt;=SUM(E120:E130),"OK","ΣΦΑΛΜΑ")</f>
        <v>OK</v>
      </c>
      <c r="J119" s="19" t="str">
        <f>IF(F119&gt;=SUM(F120:F130),"OK","ΣΦΑΛΜΑ")</f>
        <v>OK</v>
      </c>
      <c r="K119" s="46" t="s">
        <v>196</v>
      </c>
      <c r="L119" s="15"/>
    </row>
    <row r="120" spans="1:12" ht="15">
      <c r="A120" s="41"/>
      <c r="B120" s="77">
        <v>6511</v>
      </c>
      <c r="C120" s="54" t="s">
        <v>197</v>
      </c>
      <c r="D120" s="106"/>
      <c r="E120" s="106"/>
      <c r="F120" s="107"/>
      <c r="G120" s="18"/>
      <c r="H120" s="19"/>
      <c r="I120" s="19"/>
      <c r="J120" s="19"/>
      <c r="K120" s="21"/>
      <c r="L120" s="15"/>
    </row>
    <row r="121" spans="1:12" ht="15">
      <c r="A121" s="41"/>
      <c r="B121" s="77">
        <v>6512</v>
      </c>
      <c r="C121" s="54" t="s">
        <v>198</v>
      </c>
      <c r="D121" s="106"/>
      <c r="E121" s="106"/>
      <c r="F121" s="107"/>
      <c r="G121" s="18"/>
      <c r="H121" s="19"/>
      <c r="I121" s="19"/>
      <c r="J121" s="19"/>
      <c r="K121" s="21"/>
      <c r="L121" s="15"/>
    </row>
    <row r="122" spans="1:12" ht="15">
      <c r="A122" s="41"/>
      <c r="B122" s="77">
        <v>6513</v>
      </c>
      <c r="C122" s="54" t="s">
        <v>199</v>
      </c>
      <c r="D122" s="106"/>
      <c r="E122" s="106"/>
      <c r="F122" s="107"/>
      <c r="G122" s="18"/>
      <c r="H122" s="19"/>
      <c r="I122" s="19"/>
      <c r="J122" s="19"/>
      <c r="K122" s="21"/>
      <c r="L122" s="15"/>
    </row>
    <row r="123" spans="1:12" ht="15">
      <c r="A123" s="41"/>
      <c r="B123" s="77">
        <v>6516</v>
      </c>
      <c r="C123" s="54" t="s">
        <v>200</v>
      </c>
      <c r="D123" s="106"/>
      <c r="E123" s="106"/>
      <c r="F123" s="107"/>
      <c r="G123" s="18"/>
      <c r="H123" s="19"/>
      <c r="I123" s="19"/>
      <c r="J123" s="19"/>
      <c r="K123" s="21"/>
      <c r="L123" s="15"/>
    </row>
    <row r="124" spans="1:12" ht="15">
      <c r="A124" s="41"/>
      <c r="B124" s="77">
        <v>6517</v>
      </c>
      <c r="C124" s="54" t="s">
        <v>201</v>
      </c>
      <c r="D124" s="106"/>
      <c r="E124" s="106"/>
      <c r="F124" s="107"/>
      <c r="G124" s="18"/>
      <c r="H124" s="19"/>
      <c r="I124" s="19"/>
      <c r="J124" s="19"/>
      <c r="K124" s="21"/>
      <c r="L124" s="15"/>
    </row>
    <row r="125" spans="1:12" ht="15">
      <c r="A125" s="41"/>
      <c r="B125" s="77">
        <v>6518</v>
      </c>
      <c r="C125" s="54" t="s">
        <v>202</v>
      </c>
      <c r="D125" s="106"/>
      <c r="E125" s="106"/>
      <c r="F125" s="107"/>
      <c r="G125" s="18"/>
      <c r="H125" s="19"/>
      <c r="I125" s="19"/>
      <c r="J125" s="19"/>
      <c r="K125" s="21"/>
      <c r="L125" s="15"/>
    </row>
    <row r="126" spans="1:12" ht="15">
      <c r="A126" s="41"/>
      <c r="B126" s="77">
        <v>6521</v>
      </c>
      <c r="C126" s="54" t="s">
        <v>197</v>
      </c>
      <c r="D126" s="106"/>
      <c r="E126" s="106"/>
      <c r="F126" s="107"/>
      <c r="G126" s="18"/>
      <c r="H126" s="19"/>
      <c r="I126" s="19"/>
      <c r="J126" s="19"/>
      <c r="K126" s="21"/>
      <c r="L126" s="15"/>
    </row>
    <row r="127" spans="1:12" ht="15">
      <c r="A127" s="41"/>
      <c r="B127" s="77">
        <v>6522</v>
      </c>
      <c r="C127" s="54" t="s">
        <v>198</v>
      </c>
      <c r="D127" s="106"/>
      <c r="E127" s="106"/>
      <c r="F127" s="107"/>
      <c r="G127" s="18"/>
      <c r="H127" s="19"/>
      <c r="I127" s="19"/>
      <c r="J127" s="19"/>
      <c r="K127" s="21"/>
      <c r="L127" s="15"/>
    </row>
    <row r="128" spans="1:12" ht="15">
      <c r="A128" s="41"/>
      <c r="B128" s="77">
        <v>6523</v>
      </c>
      <c r="C128" s="54" t="s">
        <v>199</v>
      </c>
      <c r="D128" s="106"/>
      <c r="E128" s="106"/>
      <c r="F128" s="107"/>
      <c r="G128" s="18"/>
      <c r="H128" s="19"/>
      <c r="I128" s="19"/>
      <c r="J128" s="19"/>
      <c r="K128" s="21"/>
      <c r="L128" s="15"/>
    </row>
    <row r="129" spans="1:12" ht="15">
      <c r="A129" s="41"/>
      <c r="B129" s="105">
        <v>6526</v>
      </c>
      <c r="C129" s="54" t="s">
        <v>200</v>
      </c>
      <c r="D129" s="106"/>
      <c r="E129" s="106"/>
      <c r="F129" s="107"/>
      <c r="G129" s="18"/>
      <c r="H129" s="19"/>
      <c r="I129" s="19"/>
      <c r="J129" s="19"/>
      <c r="K129" s="21"/>
      <c r="L129" s="15"/>
    </row>
    <row r="130" spans="1:12" ht="15">
      <c r="A130" s="41"/>
      <c r="B130" s="105">
        <v>6527</v>
      </c>
      <c r="C130" s="54" t="s">
        <v>201</v>
      </c>
      <c r="D130" s="106"/>
      <c r="E130" s="106"/>
      <c r="F130" s="107"/>
      <c r="G130" s="18"/>
      <c r="H130" s="19"/>
      <c r="I130" s="19"/>
      <c r="J130" s="19"/>
      <c r="K130" s="21"/>
      <c r="L130" s="15"/>
    </row>
    <row r="131" spans="1:12" ht="15">
      <c r="A131" s="41"/>
      <c r="B131" s="74">
        <v>66</v>
      </c>
      <c r="C131" s="49" t="s">
        <v>203</v>
      </c>
      <c r="D131" s="103"/>
      <c r="E131" s="103"/>
      <c r="F131" s="104"/>
      <c r="G131" s="18"/>
      <c r="H131" s="19"/>
      <c r="I131" s="19"/>
      <c r="J131" s="19"/>
      <c r="K131" s="21"/>
      <c r="L131" s="15"/>
    </row>
    <row r="132" spans="1:12" ht="15">
      <c r="A132" s="41"/>
      <c r="B132" s="74">
        <v>67</v>
      </c>
      <c r="C132" s="49" t="s">
        <v>204</v>
      </c>
      <c r="D132" s="50">
        <f>D133+D134+D135+D143</f>
        <v>0</v>
      </c>
      <c r="E132" s="50">
        <f>E133+E134+E135+E143</f>
        <v>0</v>
      </c>
      <c r="F132" s="72">
        <f>F133+F134+F135+F143</f>
        <v>0</v>
      </c>
      <c r="G132" s="80"/>
      <c r="H132" s="19" t="str">
        <f>IF(D132=SUM(D133,D134,D135,D143),"OK","ΣΦΑΛΜΑ")</f>
        <v>OK</v>
      </c>
      <c r="I132" s="19" t="str">
        <f>IF(E132=SUM(E133,E134,E135,E143),"OK","ΣΦΑΛΜΑ")</f>
        <v>OK</v>
      </c>
      <c r="J132" s="19" t="str">
        <f>IF(F132=SUM(F133,F134,F135,F143),"OK","ΣΦΑΛΜΑ")</f>
        <v>OK</v>
      </c>
      <c r="K132" s="46" t="s">
        <v>205</v>
      </c>
      <c r="L132" s="15"/>
    </row>
    <row r="133" spans="1:12" ht="15">
      <c r="A133" s="41"/>
      <c r="B133" s="77">
        <v>671</v>
      </c>
      <c r="C133" s="54" t="s">
        <v>206</v>
      </c>
      <c r="D133" s="106"/>
      <c r="E133" s="106"/>
      <c r="F133" s="107"/>
      <c r="G133" s="18"/>
      <c r="H133" s="109"/>
      <c r="I133" s="109"/>
      <c r="J133" s="109"/>
      <c r="K133" s="110"/>
      <c r="L133" s="15"/>
    </row>
    <row r="134" spans="1:12" ht="15">
      <c r="A134" s="41"/>
      <c r="B134" s="77">
        <v>672</v>
      </c>
      <c r="C134" s="54" t="s">
        <v>207</v>
      </c>
      <c r="D134" s="106"/>
      <c r="E134" s="106"/>
      <c r="F134" s="107"/>
      <c r="G134" s="18"/>
      <c r="H134" s="19"/>
      <c r="I134" s="19"/>
      <c r="J134" s="19"/>
      <c r="K134" s="21"/>
      <c r="L134" s="15"/>
    </row>
    <row r="135" spans="1:12" ht="15">
      <c r="A135" s="41"/>
      <c r="B135" s="77">
        <v>673</v>
      </c>
      <c r="C135" s="54" t="s">
        <v>208</v>
      </c>
      <c r="D135" s="106"/>
      <c r="E135" s="106"/>
      <c r="F135" s="107"/>
      <c r="G135" s="18"/>
      <c r="H135" s="111" t="str">
        <f>IF(D135&gt;=SUM(D136:D142),"OK","ΣΦΑΛΜΑ")</f>
        <v>OK</v>
      </c>
      <c r="I135" s="111" t="str">
        <f>IF(E135&gt;=SUM(E136:E142),"OK","ΣΦΑΛΜΑ")</f>
        <v>OK</v>
      </c>
      <c r="J135" s="111" t="str">
        <f>IF(F135&gt;=SUM(F136:F142),"OK","ΣΦΑΛΜΑ")</f>
        <v>OK</v>
      </c>
      <c r="K135" s="112" t="s">
        <v>209</v>
      </c>
      <c r="L135" s="15"/>
    </row>
    <row r="136" spans="1:12" ht="15">
      <c r="A136" s="41"/>
      <c r="B136" s="77">
        <v>6731</v>
      </c>
      <c r="C136" s="54" t="s">
        <v>210</v>
      </c>
      <c r="D136" s="106"/>
      <c r="E136" s="106"/>
      <c r="F136" s="107"/>
      <c r="G136" s="18"/>
      <c r="H136" s="19"/>
      <c r="I136" s="19"/>
      <c r="J136" s="19"/>
      <c r="K136" s="21"/>
      <c r="L136" s="15"/>
    </row>
    <row r="137" spans="1:12" ht="15">
      <c r="A137" s="41"/>
      <c r="B137" s="65">
        <v>6733</v>
      </c>
      <c r="C137" s="66" t="s">
        <v>211</v>
      </c>
      <c r="D137" s="106"/>
      <c r="E137" s="106"/>
      <c r="F137" s="107"/>
      <c r="G137" s="62" t="s">
        <v>64</v>
      </c>
      <c r="H137" s="19"/>
      <c r="I137" s="19"/>
      <c r="J137" s="19"/>
      <c r="K137" s="21"/>
      <c r="L137" s="15"/>
    </row>
    <row r="138" spans="1:12" ht="15">
      <c r="A138" s="41"/>
      <c r="B138" s="77">
        <v>6735</v>
      </c>
      <c r="C138" s="54" t="s">
        <v>212</v>
      </c>
      <c r="D138" s="106"/>
      <c r="E138" s="106"/>
      <c r="F138" s="107"/>
      <c r="G138" s="18"/>
      <c r="H138" s="19"/>
      <c r="I138" s="19"/>
      <c r="J138" s="19"/>
      <c r="K138" s="21"/>
      <c r="L138" s="15"/>
    </row>
    <row r="139" spans="1:12" ht="15">
      <c r="A139" s="41"/>
      <c r="B139" s="77">
        <v>6736</v>
      </c>
      <c r="C139" s="54" t="s">
        <v>213</v>
      </c>
      <c r="D139" s="106"/>
      <c r="E139" s="106"/>
      <c r="F139" s="107"/>
      <c r="G139" s="18"/>
      <c r="H139" s="19"/>
      <c r="I139" s="19"/>
      <c r="J139" s="19"/>
      <c r="K139" s="21"/>
      <c r="L139" s="15"/>
    </row>
    <row r="140" spans="1:12" ht="15">
      <c r="A140" s="41"/>
      <c r="B140" s="65">
        <v>6737</v>
      </c>
      <c r="C140" s="66" t="s">
        <v>214</v>
      </c>
      <c r="D140" s="106"/>
      <c r="E140" s="106"/>
      <c r="F140" s="107"/>
      <c r="G140" s="62" t="s">
        <v>64</v>
      </c>
      <c r="H140" s="19"/>
      <c r="I140" s="19"/>
      <c r="J140" s="19"/>
      <c r="K140" s="21"/>
      <c r="L140" s="15"/>
    </row>
    <row r="141" spans="1:12" ht="25.5">
      <c r="A141" s="41"/>
      <c r="B141" s="77">
        <v>6738</v>
      </c>
      <c r="C141" s="54" t="s">
        <v>215</v>
      </c>
      <c r="D141" s="106"/>
      <c r="E141" s="106"/>
      <c r="F141" s="107"/>
      <c r="G141" s="18"/>
      <c r="H141" s="19"/>
      <c r="I141" s="19"/>
      <c r="J141" s="19"/>
      <c r="K141" s="21"/>
      <c r="L141" s="15"/>
    </row>
    <row r="142" spans="1:12" ht="25.5">
      <c r="A142" s="41"/>
      <c r="B142" s="77">
        <v>6739</v>
      </c>
      <c r="C142" s="54" t="s">
        <v>216</v>
      </c>
      <c r="D142" s="113"/>
      <c r="E142" s="113"/>
      <c r="F142" s="114"/>
      <c r="G142" s="18"/>
      <c r="H142" s="19"/>
      <c r="I142" s="19"/>
      <c r="J142" s="19"/>
      <c r="K142" s="21"/>
      <c r="L142" s="15"/>
    </row>
    <row r="143" spans="1:12" ht="15">
      <c r="A143" s="41"/>
      <c r="B143" s="77">
        <v>674</v>
      </c>
      <c r="C143" s="54" t="s">
        <v>217</v>
      </c>
      <c r="D143" s="106"/>
      <c r="E143" s="106"/>
      <c r="F143" s="107"/>
      <c r="G143" s="18"/>
      <c r="H143" s="19"/>
      <c r="I143" s="19"/>
      <c r="J143" s="19"/>
      <c r="K143" s="21"/>
      <c r="L143" s="15"/>
    </row>
    <row r="144" spans="1:12" ht="15">
      <c r="A144" s="41"/>
      <c r="B144" s="74">
        <v>68</v>
      </c>
      <c r="C144" s="49" t="s">
        <v>218</v>
      </c>
      <c r="D144" s="103"/>
      <c r="E144" s="103"/>
      <c r="F144" s="104"/>
      <c r="G144" s="18"/>
      <c r="H144" s="19" t="str">
        <f>IF(D144&gt;=SUM(D146:D146),"OK","ΣΦΑΛΜΑ")</f>
        <v>OK</v>
      </c>
      <c r="I144" s="19" t="str">
        <f>IF(E144&gt;=SUM(E146:E146),"OK","ΣΦΑΛΜΑ")</f>
        <v>OK</v>
      </c>
      <c r="J144" s="19" t="str">
        <f>IF(F144&gt;=SUM(F146:F146),"OK","ΣΦΑΛΜΑ")</f>
        <v>OK</v>
      </c>
      <c r="K144" s="46" t="s">
        <v>219</v>
      </c>
      <c r="L144" s="15"/>
    </row>
    <row r="145" spans="1:12" ht="15">
      <c r="A145" s="41"/>
      <c r="B145" s="77">
        <v>6818</v>
      </c>
      <c r="C145" s="54" t="s">
        <v>220</v>
      </c>
      <c r="D145" s="103"/>
      <c r="E145" s="103"/>
      <c r="F145" s="104"/>
      <c r="G145" s="18"/>
      <c r="H145" s="19"/>
      <c r="I145" s="19"/>
      <c r="J145" s="19"/>
      <c r="K145" s="46"/>
      <c r="L145" s="15"/>
    </row>
    <row r="146" spans="1:12" ht="15">
      <c r="A146" s="41"/>
      <c r="B146" s="77">
        <v>6819</v>
      </c>
      <c r="C146" s="54" t="s">
        <v>221</v>
      </c>
      <c r="D146" s="106"/>
      <c r="E146" s="106"/>
      <c r="F146" s="107"/>
      <c r="G146" s="18"/>
      <c r="H146" s="19"/>
      <c r="I146" s="19"/>
      <c r="J146" s="19"/>
      <c r="K146" s="21"/>
      <c r="L146" s="15"/>
    </row>
    <row r="147" spans="1:12" ht="15">
      <c r="A147" s="41"/>
      <c r="B147" s="115">
        <v>7</v>
      </c>
      <c r="C147" s="116" t="s">
        <v>222</v>
      </c>
      <c r="D147" s="117">
        <f>SUM(D148:D149,D151:D152)</f>
        <v>0</v>
      </c>
      <c r="E147" s="117">
        <f>SUM(E148:E149,E151:E152)</f>
        <v>0</v>
      </c>
      <c r="F147" s="101">
        <f>SUM(F148:F149,F151:F152)</f>
        <v>0</v>
      </c>
      <c r="G147" s="18"/>
      <c r="H147" s="19" t="str">
        <f>IF(D147=SUM(D148:D149,D151:D152),"OK","ΣΦΑΛΜΑ")</f>
        <v>OK</v>
      </c>
      <c r="I147" s="19" t="str">
        <f>IF(E147=SUM(E148:E149,E151:E152),"OK","ΣΦΑΛΜΑ")</f>
        <v>OK</v>
      </c>
      <c r="J147" s="19" t="str">
        <f>IF(F147=SUM(F148:F149,F151:F152),"OK","ΣΦΑΛΜΑ")</f>
        <v>OK</v>
      </c>
      <c r="K147" s="46" t="s">
        <v>223</v>
      </c>
      <c r="L147" s="15"/>
    </row>
    <row r="148" spans="1:12" ht="15">
      <c r="A148" s="41"/>
      <c r="B148" s="74">
        <v>71</v>
      </c>
      <c r="C148" s="49" t="s">
        <v>224</v>
      </c>
      <c r="D148" s="103"/>
      <c r="E148" s="103"/>
      <c r="F148" s="104"/>
      <c r="G148" s="18"/>
      <c r="H148" s="19"/>
      <c r="I148" s="19"/>
      <c r="J148" s="19"/>
      <c r="K148" s="21"/>
      <c r="L148" s="15"/>
    </row>
    <row r="149" spans="1:12" ht="15">
      <c r="A149" s="41"/>
      <c r="B149" s="74">
        <v>73</v>
      </c>
      <c r="C149" s="49" t="s">
        <v>225</v>
      </c>
      <c r="D149" s="103"/>
      <c r="E149" s="103"/>
      <c r="F149" s="104"/>
      <c r="G149" s="18"/>
      <c r="H149" s="19" t="str">
        <f>IF(D149&gt;=D150,"OK","ΣΦΑΛΜΑ")</f>
        <v>OK</v>
      </c>
      <c r="I149" s="19" t="str">
        <f>IF(E149&gt;=E150,"OK","ΣΦΑΛΜΑ")</f>
        <v>OK</v>
      </c>
      <c r="J149" s="19" t="str">
        <f>IF(F149&gt;=F150,"OK","ΣΦΑΛΜΑ")</f>
        <v>OK</v>
      </c>
      <c r="K149" s="46" t="s">
        <v>226</v>
      </c>
      <c r="L149" s="15"/>
    </row>
    <row r="150" spans="1:12" ht="25.5">
      <c r="A150" s="41"/>
      <c r="B150" s="77">
        <v>734</v>
      </c>
      <c r="C150" s="54" t="s">
        <v>227</v>
      </c>
      <c r="D150" s="106"/>
      <c r="E150" s="106"/>
      <c r="F150" s="107"/>
      <c r="G150" s="18"/>
      <c r="H150" s="19"/>
      <c r="I150" s="19"/>
      <c r="J150" s="19"/>
      <c r="K150" s="21"/>
      <c r="L150" s="15"/>
    </row>
    <row r="151" spans="1:12" ht="15">
      <c r="A151" s="41"/>
      <c r="B151" s="74">
        <v>74</v>
      </c>
      <c r="C151" s="49" t="s">
        <v>228</v>
      </c>
      <c r="D151" s="103"/>
      <c r="E151" s="103"/>
      <c r="F151" s="104"/>
      <c r="G151" s="18"/>
      <c r="H151" s="19"/>
      <c r="I151" s="19"/>
      <c r="J151" s="19"/>
      <c r="K151" s="21"/>
      <c r="L151" s="15"/>
    </row>
    <row r="152" spans="1:12" ht="15">
      <c r="A152" s="41"/>
      <c r="B152" s="74">
        <v>75</v>
      </c>
      <c r="C152" s="49" t="s">
        <v>229</v>
      </c>
      <c r="D152" s="103"/>
      <c r="E152" s="103"/>
      <c r="F152" s="104"/>
      <c r="G152" s="18"/>
      <c r="H152" s="19"/>
      <c r="I152" s="19"/>
      <c r="J152" s="19"/>
      <c r="K152" s="21"/>
      <c r="L152" s="15"/>
    </row>
    <row r="153" spans="1:12" ht="30">
      <c r="A153" s="41"/>
      <c r="B153" s="99">
        <v>8</v>
      </c>
      <c r="C153" s="43" t="s">
        <v>230</v>
      </c>
      <c r="D153" s="100">
        <f>+D154+D161+D162+D163</f>
        <v>0</v>
      </c>
      <c r="E153" s="100">
        <f>+E154+E161+E162+E163</f>
        <v>0</v>
      </c>
      <c r="F153" s="101">
        <f>+F154+F161+F162+F163</f>
        <v>0</v>
      </c>
      <c r="G153" s="18"/>
      <c r="H153" s="19" t="str">
        <f>IF(D153=SUM(D154,D161,D162,D163),"OK","ΣΦΑΛΜΑ")</f>
        <v>OK</v>
      </c>
      <c r="I153" s="19" t="str">
        <f>IF(E153=SUM(E154,E161,E162,E163),"OK","ΣΦΑΛΜΑ")</f>
        <v>OK</v>
      </c>
      <c r="J153" s="19" t="str">
        <f>IF(F153=SUM(F154,F161,F162,F163),"OK","ΣΦΑΛΜΑ")</f>
        <v>OK</v>
      </c>
      <c r="K153" s="46" t="s">
        <v>231</v>
      </c>
      <c r="L153" s="15"/>
    </row>
    <row r="154" spans="1:12" ht="15">
      <c r="A154" s="41"/>
      <c r="B154" s="74">
        <v>81</v>
      </c>
      <c r="C154" s="49" t="s">
        <v>232</v>
      </c>
      <c r="D154" s="50">
        <f>D155+D159+D160</f>
        <v>0</v>
      </c>
      <c r="E154" s="50">
        <f>E155+E159+E160</f>
        <v>0</v>
      </c>
      <c r="F154" s="51">
        <f>F155+F159+F160</f>
        <v>0</v>
      </c>
      <c r="G154" s="18"/>
      <c r="H154" s="19" t="str">
        <f>IF(D154=SUM(D155,D159:D160),"OK","ΣΦΑΛΜΑ")</f>
        <v>OK</v>
      </c>
      <c r="I154" s="19" t="str">
        <f>IF(E154=SUM(E155,E159:E160),"OK","ΣΦΑΛΜΑ")</f>
        <v>OK</v>
      </c>
      <c r="J154" s="19" t="str">
        <f>IF(F154=SUM(F155,F159:F160),"OK","ΣΦΑΛΜΑ")</f>
        <v>OK</v>
      </c>
      <c r="K154" s="46" t="s">
        <v>233</v>
      </c>
      <c r="L154" s="15"/>
    </row>
    <row r="155" spans="1:12" ht="15">
      <c r="A155" s="41"/>
      <c r="B155" s="74">
        <v>811</v>
      </c>
      <c r="C155" s="49" t="s">
        <v>234</v>
      </c>
      <c r="D155" s="106"/>
      <c r="E155" s="106"/>
      <c r="F155" s="107"/>
      <c r="G155" s="18"/>
      <c r="H155" s="19" t="str">
        <f>IF(D155&gt;=SUM(D156:D158),"OK","ΣΦΑΛΜΑ")</f>
        <v>OK</v>
      </c>
      <c r="I155" s="19" t="str">
        <f>IF(E155&gt;=SUM(E156:E158),"OK","ΣΦΑΛΜΑ")</f>
        <v>OK</v>
      </c>
      <c r="J155" s="19" t="str">
        <f>IF(F155&gt;=SUM(F156:F158),"OK","ΣΦΑΛΜΑ")</f>
        <v>OK</v>
      </c>
      <c r="K155" s="46" t="s">
        <v>235</v>
      </c>
      <c r="L155" s="15"/>
    </row>
    <row r="156" spans="1:12" ht="15">
      <c r="A156" s="41"/>
      <c r="B156" s="77">
        <v>8111</v>
      </c>
      <c r="C156" s="54" t="s">
        <v>169</v>
      </c>
      <c r="D156" s="118"/>
      <c r="E156" s="106"/>
      <c r="F156" s="107"/>
      <c r="G156" s="18"/>
      <c r="H156" s="19"/>
      <c r="I156" s="19"/>
      <c r="J156" s="19"/>
      <c r="K156" s="21"/>
      <c r="L156" s="15"/>
    </row>
    <row r="157" spans="1:12" ht="15">
      <c r="A157" s="41"/>
      <c r="B157" s="77">
        <v>8112</v>
      </c>
      <c r="C157" s="54" t="s">
        <v>236</v>
      </c>
      <c r="D157" s="118"/>
      <c r="E157" s="106"/>
      <c r="F157" s="107"/>
      <c r="G157" s="18"/>
      <c r="H157" s="19"/>
      <c r="I157" s="19"/>
      <c r="J157" s="19"/>
      <c r="K157" s="21"/>
      <c r="L157" s="15"/>
    </row>
    <row r="158" spans="1:12" ht="15">
      <c r="A158" s="41"/>
      <c r="B158" s="77">
        <v>8114</v>
      </c>
      <c r="C158" s="54" t="s">
        <v>237</v>
      </c>
      <c r="D158" s="118"/>
      <c r="E158" s="106"/>
      <c r="F158" s="107"/>
      <c r="G158" s="18"/>
      <c r="H158" s="19"/>
      <c r="I158" s="19"/>
      <c r="J158" s="19"/>
      <c r="K158" s="21"/>
      <c r="L158" s="15"/>
    </row>
    <row r="159" spans="1:12" ht="15">
      <c r="A159" s="41"/>
      <c r="B159" s="102">
        <v>812</v>
      </c>
      <c r="C159" s="49" t="s">
        <v>238</v>
      </c>
      <c r="D159" s="118"/>
      <c r="E159" s="106"/>
      <c r="F159" s="107"/>
      <c r="G159" s="18"/>
      <c r="H159" s="19"/>
      <c r="I159" s="19"/>
      <c r="J159" s="19"/>
      <c r="K159" s="21"/>
      <c r="L159" s="15"/>
    </row>
    <row r="160" spans="1:12" ht="15">
      <c r="A160" s="41"/>
      <c r="B160" s="102">
        <v>813</v>
      </c>
      <c r="C160" s="49" t="s">
        <v>239</v>
      </c>
      <c r="D160" s="118"/>
      <c r="E160" s="106"/>
      <c r="F160" s="107"/>
      <c r="G160" s="18"/>
      <c r="H160" s="19"/>
      <c r="I160" s="19"/>
      <c r="J160" s="19"/>
      <c r="K160" s="21"/>
      <c r="L160" s="15"/>
    </row>
    <row r="161" spans="1:12" ht="15">
      <c r="A161" s="41"/>
      <c r="B161" s="74">
        <v>82</v>
      </c>
      <c r="C161" s="49" t="s">
        <v>240</v>
      </c>
      <c r="D161" s="118"/>
      <c r="E161" s="106"/>
      <c r="F161" s="107"/>
      <c r="G161" s="18"/>
      <c r="H161" s="19"/>
      <c r="I161" s="19"/>
      <c r="J161" s="19"/>
      <c r="K161" s="21"/>
      <c r="L161" s="15"/>
    </row>
    <row r="162" spans="1:12" ht="15">
      <c r="A162" s="41"/>
      <c r="B162" s="74">
        <v>83</v>
      </c>
      <c r="C162" s="49" t="s">
        <v>241</v>
      </c>
      <c r="D162" s="50"/>
      <c r="E162" s="50"/>
      <c r="F162" s="51"/>
      <c r="G162" s="18"/>
      <c r="H162" s="19"/>
      <c r="I162" s="19"/>
      <c r="J162" s="19"/>
      <c r="K162" s="21"/>
      <c r="L162" s="15"/>
    </row>
    <row r="163" spans="1:12" ht="25.5">
      <c r="A163" s="41"/>
      <c r="B163" s="74">
        <v>85</v>
      </c>
      <c r="C163" s="49" t="s">
        <v>242</v>
      </c>
      <c r="D163" s="119"/>
      <c r="E163" s="119"/>
      <c r="F163" s="120"/>
      <c r="G163" s="18"/>
      <c r="H163" s="19" t="str">
        <f>IF(D163&gt;D164,"OK","ΣΦΑΛΜΑ")</f>
        <v>ΣΦΑΛΜΑ</v>
      </c>
      <c r="I163" s="19" t="str">
        <f>IF(E163&gt;E164,"OK","ΣΦΑΛΜΑ")</f>
        <v>ΣΦΑΛΜΑ</v>
      </c>
      <c r="J163" s="19" t="str">
        <f>IF(F163&gt;F164,"OK","ΣΦΑΛΜΑ")</f>
        <v>ΣΦΑΛΜΑ</v>
      </c>
      <c r="K163" s="46" t="s">
        <v>243</v>
      </c>
      <c r="L163" s="15"/>
    </row>
    <row r="164" spans="1:12" ht="51">
      <c r="A164" s="41"/>
      <c r="B164" s="121" t="s">
        <v>244</v>
      </c>
      <c r="C164" s="122" t="s">
        <v>245</v>
      </c>
      <c r="D164" s="103"/>
      <c r="E164" s="103"/>
      <c r="F164" s="104"/>
      <c r="G164" s="123" t="s">
        <v>246</v>
      </c>
      <c r="H164" s="19"/>
      <c r="I164" s="19"/>
      <c r="J164" s="19"/>
      <c r="K164" s="21"/>
      <c r="L164" s="15"/>
    </row>
    <row r="165" spans="1:12" ht="15">
      <c r="A165" s="41"/>
      <c r="B165" s="115">
        <v>9</v>
      </c>
      <c r="C165" s="124" t="s">
        <v>247</v>
      </c>
      <c r="D165" s="117"/>
      <c r="E165" s="117"/>
      <c r="F165" s="101"/>
      <c r="G165" s="18"/>
      <c r="H165" s="19"/>
      <c r="I165" s="19"/>
      <c r="J165" s="19"/>
      <c r="K165" s="21"/>
      <c r="L165" s="15"/>
    </row>
    <row r="166" spans="1:12" ht="15">
      <c r="A166" s="41"/>
      <c r="B166" s="48" t="s">
        <v>248</v>
      </c>
      <c r="C166" s="89" t="s">
        <v>249</v>
      </c>
      <c r="D166" s="125">
        <f>D96+D147+D153+D165</f>
        <v>0</v>
      </c>
      <c r="E166" s="126">
        <f>E96+E147+E153+E165</f>
        <v>0</v>
      </c>
      <c r="F166" s="127">
        <f>F96+F147+F153+F165</f>
        <v>0</v>
      </c>
      <c r="G166" s="80"/>
      <c r="H166" s="19" t="str">
        <f>IF(D166=SUM(D96,D147,D153,D165),"OK","ΣΦΑΛΜΑ")</f>
        <v>OK</v>
      </c>
      <c r="I166" s="19" t="str">
        <f>IF(E166=SUM(E96,E147,E153,E165),"OK","ΣΦΑΛΜΑ")</f>
        <v>OK</v>
      </c>
      <c r="J166" s="19" t="str">
        <f>IF(F166=SUM(F96,F147,F153,F165),"OK","ΣΦΑΛΜΑ")</f>
        <v>OK</v>
      </c>
      <c r="K166" s="46" t="s">
        <v>250</v>
      </c>
      <c r="L166" s="15"/>
    </row>
    <row r="167" spans="1:12" ht="30">
      <c r="A167" s="41"/>
      <c r="B167" s="93" t="s">
        <v>251</v>
      </c>
      <c r="C167" s="94" t="s">
        <v>252</v>
      </c>
      <c r="D167" s="128">
        <f>D166-D163-D165</f>
        <v>0</v>
      </c>
      <c r="E167" s="128">
        <f>E166-E163-E165</f>
        <v>0</v>
      </c>
      <c r="F167" s="129">
        <f>F166-F163-F165</f>
        <v>0</v>
      </c>
      <c r="G167" s="80"/>
      <c r="H167" s="19" t="str">
        <f>IF(D167=(D166-D165-D163),"OK","ΣΦΑΛΜΑ")</f>
        <v>OK</v>
      </c>
      <c r="I167" s="19" t="str">
        <f>IF(E167=(E166-E165-E163),"OK","ΣΦΑΛΜΑ")</f>
        <v>OK</v>
      </c>
      <c r="J167" s="19" t="str">
        <f>IF(F167=(F166-F165-F163),"OK","ΣΦΑΛΜΑ")</f>
        <v>OK</v>
      </c>
      <c r="K167" s="46" t="s">
        <v>253</v>
      </c>
      <c r="L167" s="15"/>
    </row>
    <row r="168" spans="1:12" ht="15">
      <c r="A168" s="41"/>
      <c r="B168" s="16"/>
      <c r="C168" s="16"/>
      <c r="D168" s="16"/>
      <c r="E168" s="16"/>
      <c r="F168" s="16"/>
      <c r="G168" s="18"/>
      <c r="H168" s="19"/>
      <c r="I168" s="19"/>
      <c r="J168" s="19"/>
      <c r="K168" s="21"/>
      <c r="L168" s="15"/>
    </row>
    <row r="169" spans="1:12" ht="15.75">
      <c r="A169" s="41"/>
      <c r="B169" s="130" t="s">
        <v>254</v>
      </c>
      <c r="C169" s="16"/>
      <c r="D169" s="16"/>
      <c r="E169" s="16"/>
      <c r="F169" s="16"/>
      <c r="G169" s="18"/>
      <c r="H169" s="19"/>
      <c r="I169" s="19"/>
      <c r="J169" s="19"/>
      <c r="K169" s="21"/>
      <c r="L169" s="15"/>
    </row>
    <row r="170" spans="1:12" ht="15">
      <c r="A170" s="41"/>
      <c r="B170" s="35" t="s">
        <v>255</v>
      </c>
      <c r="C170" s="35"/>
      <c r="D170" s="35"/>
      <c r="E170" s="35"/>
      <c r="F170" s="98"/>
      <c r="G170" s="18"/>
      <c r="H170" s="19"/>
      <c r="I170" s="19"/>
      <c r="J170" s="19"/>
      <c r="K170" s="21"/>
      <c r="L170" s="15"/>
    </row>
    <row r="171" spans="1:12" ht="63.75">
      <c r="A171" s="41"/>
      <c r="B171" s="131"/>
      <c r="C171" s="132"/>
      <c r="D171" s="133" t="s">
        <v>256</v>
      </c>
      <c r="E171" s="134" t="s">
        <v>257</v>
      </c>
      <c r="F171" s="135" t="s">
        <v>18</v>
      </c>
      <c r="G171" s="18"/>
      <c r="H171" s="19"/>
      <c r="I171" s="19"/>
      <c r="J171" s="19"/>
      <c r="K171" s="21"/>
      <c r="L171" s="15"/>
    </row>
    <row r="172" spans="1:12" ht="15">
      <c r="A172" s="41"/>
      <c r="B172" s="136">
        <v>1</v>
      </c>
      <c r="C172" s="137" t="s">
        <v>258</v>
      </c>
      <c r="D172" s="138">
        <f>D173+D174+D175</f>
        <v>0</v>
      </c>
      <c r="E172" s="138">
        <f>E173+E174+E175</f>
        <v>0</v>
      </c>
      <c r="F172" s="139">
        <f>F173+F174+F175</f>
        <v>0</v>
      </c>
      <c r="G172" s="80"/>
      <c r="H172" s="19" t="str">
        <f>IF(D172=SUM(D173:D175),"OK","ΣΦΑΛΜΑ")</f>
        <v>OK</v>
      </c>
      <c r="I172" s="19" t="str">
        <f>IF(E172=SUM(E173:E175),"OK","ΣΦΑΛΜΑ")</f>
        <v>OK</v>
      </c>
      <c r="J172" s="19" t="str">
        <f>IF(F172=SUM(F173:F175),"OK","ΣΦΑΛΜΑ")</f>
        <v>OK</v>
      </c>
      <c r="K172" s="46" t="s">
        <v>259</v>
      </c>
      <c r="L172" s="15"/>
    </row>
    <row r="173" spans="1:12" ht="15">
      <c r="A173" s="140"/>
      <c r="B173" s="141" t="s">
        <v>260</v>
      </c>
      <c r="C173" s="142" t="s">
        <v>261</v>
      </c>
      <c r="D173" s="143"/>
      <c r="E173" s="143"/>
      <c r="F173" s="144"/>
      <c r="G173" s="80"/>
      <c r="H173" s="19"/>
      <c r="I173" s="19"/>
      <c r="J173" s="19"/>
      <c r="K173" s="21"/>
      <c r="L173" s="15"/>
    </row>
    <row r="174" spans="1:12" ht="15">
      <c r="A174" s="15"/>
      <c r="B174" s="141" t="s">
        <v>262</v>
      </c>
      <c r="C174" s="142" t="s">
        <v>263</v>
      </c>
      <c r="D174" s="143"/>
      <c r="E174" s="143"/>
      <c r="F174" s="144"/>
      <c r="G174" s="18"/>
      <c r="H174" s="19"/>
      <c r="I174" s="19"/>
      <c r="J174" s="19"/>
      <c r="K174" s="21"/>
      <c r="L174" s="15"/>
    </row>
    <row r="175" spans="1:12" ht="15">
      <c r="A175" s="15"/>
      <c r="B175" s="141" t="s">
        <v>264</v>
      </c>
      <c r="C175" s="142" t="s">
        <v>265</v>
      </c>
      <c r="D175" s="143"/>
      <c r="E175" s="143"/>
      <c r="F175" s="144"/>
      <c r="G175" s="18"/>
      <c r="H175" s="19"/>
      <c r="I175" s="19"/>
      <c r="J175" s="19"/>
      <c r="K175" s="21"/>
      <c r="L175" s="15"/>
    </row>
    <row r="176" spans="1:12" ht="15">
      <c r="A176" s="41"/>
      <c r="B176" s="136">
        <v>2</v>
      </c>
      <c r="C176" s="137" t="s">
        <v>266</v>
      </c>
      <c r="D176" s="138">
        <f>D177+D178+D179</f>
        <v>0</v>
      </c>
      <c r="E176" s="138">
        <f>E177+E178+E179</f>
        <v>0</v>
      </c>
      <c r="F176" s="139">
        <f>F177+F178+F179</f>
        <v>0</v>
      </c>
      <c r="G176" s="18"/>
      <c r="H176" s="19" t="str">
        <f>IF(D176=SUM(D177:D179),"OK","ΣΦΑΛΜΑ")</f>
        <v>OK</v>
      </c>
      <c r="I176" s="19" t="str">
        <f>IF(E176=SUM(E177:E179),"OK","ΣΦΑΛΜΑ")</f>
        <v>OK</v>
      </c>
      <c r="J176" s="19" t="str">
        <f>IF(F176=SUM(F177:F179),"OK","ΣΦΑΛΜΑ")</f>
        <v>OK</v>
      </c>
      <c r="K176" s="46" t="s">
        <v>267</v>
      </c>
      <c r="L176" s="15"/>
    </row>
    <row r="177" spans="1:12" ht="15">
      <c r="A177" s="140"/>
      <c r="B177" s="141" t="s">
        <v>268</v>
      </c>
      <c r="C177" s="142" t="s">
        <v>269</v>
      </c>
      <c r="D177" s="143"/>
      <c r="E177" s="143"/>
      <c r="F177" s="144"/>
      <c r="G177" s="18"/>
      <c r="H177" s="19"/>
      <c r="I177" s="19"/>
      <c r="J177" s="19"/>
      <c r="K177" s="21"/>
      <c r="L177" s="15"/>
    </row>
    <row r="178" spans="1:12" ht="15">
      <c r="A178" s="47"/>
      <c r="B178" s="141" t="s">
        <v>270</v>
      </c>
      <c r="C178" s="142" t="s">
        <v>271</v>
      </c>
      <c r="D178" s="143"/>
      <c r="E178" s="143"/>
      <c r="F178" s="144"/>
      <c r="G178" s="18"/>
      <c r="H178" s="19"/>
      <c r="I178" s="19"/>
      <c r="J178" s="19"/>
      <c r="K178" s="21"/>
      <c r="L178" s="15"/>
    </row>
    <row r="179" spans="1:12" ht="15">
      <c r="A179" s="41"/>
      <c r="B179" s="141" t="s">
        <v>272</v>
      </c>
      <c r="C179" s="142" t="s">
        <v>273</v>
      </c>
      <c r="D179" s="143"/>
      <c r="E179" s="143"/>
      <c r="F179" s="144"/>
      <c r="G179" s="18"/>
      <c r="H179" s="19"/>
      <c r="I179" s="19"/>
      <c r="J179" s="19"/>
      <c r="K179" s="21"/>
      <c r="L179" s="15"/>
    </row>
    <row r="180" spans="1:12" ht="15">
      <c r="A180" s="41"/>
      <c r="B180" s="136">
        <v>3</v>
      </c>
      <c r="C180" s="145" t="s">
        <v>274</v>
      </c>
      <c r="D180" s="146"/>
      <c r="E180" s="146"/>
      <c r="F180" s="147"/>
      <c r="G180" s="18"/>
      <c r="H180" s="19"/>
      <c r="I180" s="19"/>
      <c r="J180" s="19"/>
      <c r="K180" s="21"/>
      <c r="L180" s="15"/>
    </row>
    <row r="181" spans="1:12" ht="15">
      <c r="A181" s="41"/>
      <c r="B181" s="136">
        <v>4</v>
      </c>
      <c r="C181" s="137" t="s">
        <v>275</v>
      </c>
      <c r="D181" s="138">
        <f>D182+D183</f>
        <v>0</v>
      </c>
      <c r="E181" s="138">
        <f>E182+E183</f>
        <v>0</v>
      </c>
      <c r="F181" s="147">
        <f>F182+F183</f>
        <v>0</v>
      </c>
      <c r="G181" s="18"/>
      <c r="H181" s="19" t="str">
        <f>IF(D181=SUM(D182:D183),"OK","ΣΦΑΛΜΑ")</f>
        <v>OK</v>
      </c>
      <c r="I181" s="19" t="str">
        <f>IF(E181=SUM(E182:E183),"OK","ΣΦΑΛΜΑ")</f>
        <v>OK</v>
      </c>
      <c r="J181" s="19" t="str">
        <f>IF(F181=SUM(F182:F183),"OK","ΣΦΑΛΜΑ")</f>
        <v>OK</v>
      </c>
      <c r="K181" s="46" t="s">
        <v>276</v>
      </c>
      <c r="L181" s="15"/>
    </row>
    <row r="182" spans="1:12" ht="15">
      <c r="A182" s="47"/>
      <c r="B182" s="148" t="s">
        <v>277</v>
      </c>
      <c r="C182" s="149" t="s">
        <v>278</v>
      </c>
      <c r="D182" s="150"/>
      <c r="E182" s="150"/>
      <c r="F182" s="151"/>
      <c r="G182" s="18"/>
      <c r="H182" s="19"/>
      <c r="I182" s="19"/>
      <c r="J182" s="19"/>
      <c r="K182" s="21"/>
      <c r="L182" s="15"/>
    </row>
    <row r="183" spans="1:12" ht="15">
      <c r="A183" s="41"/>
      <c r="B183" s="148" t="s">
        <v>279</v>
      </c>
      <c r="C183" s="149" t="s">
        <v>280</v>
      </c>
      <c r="D183" s="150"/>
      <c r="E183" s="150"/>
      <c r="F183" s="151"/>
      <c r="G183" s="18"/>
      <c r="H183" s="19"/>
      <c r="I183" s="19"/>
      <c r="J183" s="19"/>
      <c r="K183" s="21"/>
      <c r="L183" s="15"/>
    </row>
    <row r="184" spans="1:12" ht="15">
      <c r="A184" s="41"/>
      <c r="B184" s="136" t="s">
        <v>281</v>
      </c>
      <c r="C184" s="152" t="s">
        <v>282</v>
      </c>
      <c r="D184" s="146">
        <f>D185+D191</f>
        <v>0</v>
      </c>
      <c r="E184" s="146">
        <f>E185+E191</f>
        <v>0</v>
      </c>
      <c r="F184" s="147">
        <f>F185+F191</f>
        <v>0</v>
      </c>
      <c r="G184" s="18"/>
      <c r="H184" s="19" t="str">
        <f>IF(D184=SUM(D185:D191),"OK","ΣΦΑΛΜΑ")</f>
        <v>OK</v>
      </c>
      <c r="I184" s="19" t="str">
        <f>IF(E184=SUM(E185:E191),"OK","ΣΦΑΛΜΑ")</f>
        <v>OK</v>
      </c>
      <c r="J184" s="19" t="str">
        <f>IF(F184=SUM(F185:F191),"OK","ΣΦΑΛΜΑ")</f>
        <v>OK</v>
      </c>
      <c r="K184" s="46" t="s">
        <v>283</v>
      </c>
      <c r="L184" s="15"/>
    </row>
    <row r="185" spans="1:12" ht="15">
      <c r="A185" s="41"/>
      <c r="B185" s="148" t="s">
        <v>284</v>
      </c>
      <c r="C185" s="153" t="s">
        <v>285</v>
      </c>
      <c r="D185" s="154">
        <f>D186+D187+D188+D189+D190</f>
        <v>0</v>
      </c>
      <c r="E185" s="154"/>
      <c r="F185" s="155"/>
      <c r="G185" s="18"/>
      <c r="H185" s="19" t="str">
        <f>IF(D185=D186+D187+D188+D189+D190,"OK","ΣΦΑΛΜΑ")</f>
        <v>OK</v>
      </c>
      <c r="I185" s="19" t="str">
        <f>IF(E185=E186+E187+E188+E189+E190,"OK","ΣΦΑΛΜΑ")</f>
        <v>OK</v>
      </c>
      <c r="J185" s="19" t="str">
        <f>IF(F185=F186+F187+F188+F189+F190,"OK","ΣΦΑΛΜΑ")</f>
        <v>OK</v>
      </c>
      <c r="K185" s="46" t="s">
        <v>286</v>
      </c>
      <c r="L185" s="15"/>
    </row>
    <row r="186" spans="1:12" ht="15">
      <c r="A186" s="87"/>
      <c r="B186" s="156" t="s">
        <v>287</v>
      </c>
      <c r="C186" s="157" t="s">
        <v>288</v>
      </c>
      <c r="D186" s="158"/>
      <c r="E186" s="158"/>
      <c r="F186" s="159"/>
      <c r="G186" s="18"/>
      <c r="H186" s="19"/>
      <c r="I186" s="19"/>
      <c r="J186" s="19"/>
      <c r="K186" s="21"/>
      <c r="L186" s="15"/>
    </row>
    <row r="187" spans="1:12" ht="15">
      <c r="A187" s="87"/>
      <c r="B187" s="156" t="s">
        <v>289</v>
      </c>
      <c r="C187" s="157" t="s">
        <v>290</v>
      </c>
      <c r="D187" s="158"/>
      <c r="E187" s="158"/>
      <c r="F187" s="159"/>
      <c r="G187" s="18"/>
      <c r="H187" s="19"/>
      <c r="I187" s="19"/>
      <c r="J187" s="19"/>
      <c r="K187" s="21"/>
      <c r="L187" s="15"/>
    </row>
    <row r="188" spans="1:12" ht="15">
      <c r="A188" s="87"/>
      <c r="B188" s="156" t="s">
        <v>291</v>
      </c>
      <c r="C188" s="157" t="s">
        <v>292</v>
      </c>
      <c r="D188" s="158"/>
      <c r="E188" s="158"/>
      <c r="F188" s="159"/>
      <c r="G188" s="18"/>
      <c r="H188" s="19"/>
      <c r="I188" s="19"/>
      <c r="J188" s="19"/>
      <c r="K188" s="21"/>
      <c r="L188" s="15"/>
    </row>
    <row r="189" spans="1:12" ht="15">
      <c r="A189" s="87"/>
      <c r="B189" s="156" t="s">
        <v>293</v>
      </c>
      <c r="C189" s="157" t="s">
        <v>294</v>
      </c>
      <c r="D189" s="158"/>
      <c r="E189" s="158"/>
      <c r="F189" s="159"/>
      <c r="G189" s="18"/>
      <c r="H189" s="19"/>
      <c r="I189" s="19"/>
      <c r="J189" s="19"/>
      <c r="K189" s="21"/>
      <c r="L189" s="15"/>
    </row>
    <row r="190" spans="1:12" ht="15">
      <c r="A190" s="87"/>
      <c r="B190" s="156" t="s">
        <v>295</v>
      </c>
      <c r="C190" s="157" t="s">
        <v>296</v>
      </c>
      <c r="D190" s="158"/>
      <c r="E190" s="158"/>
      <c r="F190" s="159"/>
      <c r="G190" s="18"/>
      <c r="H190" s="19"/>
      <c r="I190" s="19"/>
      <c r="J190" s="19"/>
      <c r="K190" s="21"/>
      <c r="L190" s="15"/>
    </row>
    <row r="191" spans="1:12" ht="15">
      <c r="A191" s="47"/>
      <c r="B191" s="160" t="s">
        <v>297</v>
      </c>
      <c r="C191" s="161" t="s">
        <v>298</v>
      </c>
      <c r="D191" s="162">
        <f>D192+D193+D194+D195</f>
        <v>0</v>
      </c>
      <c r="E191" s="162"/>
      <c r="F191" s="163"/>
      <c r="G191" s="18"/>
      <c r="H191" s="19" t="str">
        <f>IF(D191=D192+D193+D194+D195,"OK","ΣΦΑΛΜΑ")</f>
        <v>OK</v>
      </c>
      <c r="I191" s="19" t="str">
        <f>IF(E191=E192+E193+E194+E195,"OK","ΣΦΑΛΜΑ")</f>
        <v>OK</v>
      </c>
      <c r="J191" s="19" t="str">
        <f>IF(F191=F192+F193+F194+F195,"OK","ΣΦΑΛΜΑ")</f>
        <v>OK</v>
      </c>
      <c r="K191" s="46" t="s">
        <v>299</v>
      </c>
      <c r="L191" s="15"/>
    </row>
    <row r="192" spans="1:12" ht="15">
      <c r="A192" s="87"/>
      <c r="B192" s="156" t="s">
        <v>300</v>
      </c>
      <c r="C192" s="157" t="s">
        <v>288</v>
      </c>
      <c r="D192" s="158"/>
      <c r="E192" s="158"/>
      <c r="F192" s="159"/>
      <c r="G192" s="18"/>
      <c r="H192" s="19"/>
      <c r="I192" s="19"/>
      <c r="J192" s="19"/>
      <c r="K192" s="21"/>
      <c r="L192" s="15"/>
    </row>
    <row r="193" spans="1:12" ht="15">
      <c r="A193" s="87"/>
      <c r="B193" s="156" t="s">
        <v>301</v>
      </c>
      <c r="C193" s="157" t="s">
        <v>290</v>
      </c>
      <c r="D193" s="158"/>
      <c r="E193" s="158"/>
      <c r="F193" s="159"/>
      <c r="G193" s="18"/>
      <c r="H193" s="19"/>
      <c r="I193" s="19"/>
      <c r="J193" s="19"/>
      <c r="K193" s="21"/>
      <c r="L193" s="15"/>
    </row>
    <row r="194" spans="1:12" ht="15">
      <c r="A194" s="87"/>
      <c r="B194" s="156" t="s">
        <v>302</v>
      </c>
      <c r="C194" s="157" t="s">
        <v>292</v>
      </c>
      <c r="D194" s="158"/>
      <c r="E194" s="158"/>
      <c r="F194" s="159"/>
      <c r="G194" s="18"/>
      <c r="H194" s="19"/>
      <c r="I194" s="19"/>
      <c r="J194" s="19"/>
      <c r="K194" s="21"/>
      <c r="L194" s="15"/>
    </row>
    <row r="195" spans="1:12" ht="15">
      <c r="A195" s="87"/>
      <c r="B195" s="156" t="s">
        <v>303</v>
      </c>
      <c r="C195" s="157" t="s">
        <v>294</v>
      </c>
      <c r="D195" s="158"/>
      <c r="E195" s="158"/>
      <c r="F195" s="159"/>
      <c r="G195" s="18"/>
      <c r="H195" s="19"/>
      <c r="I195" s="19"/>
      <c r="J195" s="19"/>
      <c r="K195" s="21"/>
      <c r="L195" s="15"/>
    </row>
    <row r="196" spans="1:12" ht="15">
      <c r="A196" s="87"/>
      <c r="B196" s="156" t="s">
        <v>304</v>
      </c>
      <c r="C196" s="157" t="s">
        <v>296</v>
      </c>
      <c r="D196" s="158"/>
      <c r="E196" s="158"/>
      <c r="F196" s="159"/>
      <c r="G196" s="18"/>
      <c r="H196" s="19"/>
      <c r="I196" s="19"/>
      <c r="J196" s="19"/>
      <c r="K196" s="21"/>
      <c r="L196" s="15"/>
    </row>
    <row r="197" spans="1:12" ht="15">
      <c r="A197" s="47"/>
      <c r="B197" s="148" t="s">
        <v>305</v>
      </c>
      <c r="C197" s="164" t="s">
        <v>306</v>
      </c>
      <c r="D197" s="154">
        <f>D198+D200</f>
        <v>0</v>
      </c>
      <c r="E197" s="154">
        <f>E198+E200</f>
        <v>0</v>
      </c>
      <c r="F197" s="155">
        <f>F198+F200</f>
        <v>0</v>
      </c>
      <c r="G197" s="18"/>
      <c r="H197" s="19" t="str">
        <f>IF(D197=SUM(D198,D200),"OK","ΣΦΑΛΜΑ")</f>
        <v>OK</v>
      </c>
      <c r="I197" s="19" t="str">
        <f>IF(E197=SUM(E198,E200),"OK","ΣΦΑΛΜΑ")</f>
        <v>OK</v>
      </c>
      <c r="J197" s="19" t="str">
        <f>IF(F197=SUM(F198,F200),"OK","ΣΦΑΛΜΑ")</f>
        <v>OK</v>
      </c>
      <c r="K197" s="46" t="s">
        <v>307</v>
      </c>
      <c r="L197" s="15"/>
    </row>
    <row r="198" spans="1:12" ht="15">
      <c r="A198" s="41"/>
      <c r="B198" s="148" t="s">
        <v>308</v>
      </c>
      <c r="C198" s="142" t="s">
        <v>309</v>
      </c>
      <c r="D198" s="143"/>
      <c r="E198" s="143"/>
      <c r="F198" s="144"/>
      <c r="G198" s="18"/>
      <c r="H198" s="19" t="str">
        <f>IF(D198&gt;=D199,"OK","ΣΦΑΛΜΑ")</f>
        <v>OK</v>
      </c>
      <c r="I198" s="19" t="str">
        <f>IF(E198&gt;=E199,"OK","ΣΦΑΛΜΑ")</f>
        <v>OK</v>
      </c>
      <c r="J198" s="19" t="str">
        <f>IF(F198&gt;=F199,"OK","ΣΦΑΛΜΑ")</f>
        <v>OK</v>
      </c>
      <c r="K198" s="46" t="s">
        <v>310</v>
      </c>
      <c r="L198" s="15"/>
    </row>
    <row r="199" spans="1:12" ht="25.5">
      <c r="A199" s="41"/>
      <c r="B199" s="148" t="s">
        <v>311</v>
      </c>
      <c r="C199" s="165" t="s">
        <v>312</v>
      </c>
      <c r="D199" s="166"/>
      <c r="E199" s="166"/>
      <c r="F199" s="167"/>
      <c r="G199" s="18"/>
      <c r="H199" s="19"/>
      <c r="I199" s="19"/>
      <c r="J199" s="19"/>
      <c r="K199" s="21"/>
      <c r="L199" s="15"/>
    </row>
    <row r="200" spans="1:12" ht="15">
      <c r="A200" s="47"/>
      <c r="B200" s="148" t="s">
        <v>313</v>
      </c>
      <c r="C200" s="142" t="s">
        <v>314</v>
      </c>
      <c r="D200" s="143"/>
      <c r="E200" s="143"/>
      <c r="F200" s="144"/>
      <c r="G200" s="18"/>
      <c r="H200" s="19" t="str">
        <f>IF(D200&gt;=D201,"OK","ΣΦΑΛΜΑ")</f>
        <v>OK</v>
      </c>
      <c r="I200" s="19" t="str">
        <f>IF(E200&gt;=E201,"OK","ΣΦΑΛΜΑ")</f>
        <v>OK</v>
      </c>
      <c r="J200" s="19" t="str">
        <f>IF(F200&gt;=F201,"OK","ΣΦΑΛΜΑ")</f>
        <v>OK</v>
      </c>
      <c r="K200" s="46" t="s">
        <v>315</v>
      </c>
      <c r="L200" s="15"/>
    </row>
    <row r="201" spans="1:12" ht="25.5">
      <c r="A201" s="47"/>
      <c r="B201" s="168" t="s">
        <v>316</v>
      </c>
      <c r="C201" s="165" t="s">
        <v>312</v>
      </c>
      <c r="D201" s="169"/>
      <c r="E201" s="169"/>
      <c r="F201" s="170"/>
      <c r="G201" s="18"/>
      <c r="H201" s="19"/>
      <c r="I201" s="19"/>
      <c r="J201" s="19"/>
      <c r="K201" s="46"/>
      <c r="L201" s="15"/>
    </row>
    <row r="202" spans="1:12" ht="25.5">
      <c r="A202" s="47"/>
      <c r="B202" s="136">
        <v>6</v>
      </c>
      <c r="C202" s="137" t="s">
        <v>317</v>
      </c>
      <c r="D202" s="138">
        <f>D203+D204</f>
        <v>0</v>
      </c>
      <c r="E202" s="138">
        <f>E203+E204</f>
        <v>0</v>
      </c>
      <c r="F202" s="147">
        <f>F203+F204</f>
        <v>0</v>
      </c>
      <c r="G202" s="18"/>
      <c r="H202" s="19" t="str">
        <f>IF(D202=SUM(D203:D204),"OK","ΣΦΑΛΜΑ")</f>
        <v>OK</v>
      </c>
      <c r="I202" s="19" t="str">
        <f>IF(E202=SUM(E203:E204),"OK","ΣΦΑΛΜΑ")</f>
        <v>OK</v>
      </c>
      <c r="J202" s="19" t="str">
        <f>IF(F202=SUM(F203:F204),"OK","ΣΦΑΛΜΑ")</f>
        <v>OK</v>
      </c>
      <c r="K202" s="46" t="s">
        <v>318</v>
      </c>
      <c r="L202" s="15"/>
    </row>
    <row r="203" spans="1:12" ht="15">
      <c r="A203" s="47"/>
      <c r="B203" s="141" t="s">
        <v>319</v>
      </c>
      <c r="C203" s="142" t="s">
        <v>263</v>
      </c>
      <c r="D203" s="169"/>
      <c r="E203" s="169"/>
      <c r="F203" s="170"/>
      <c r="G203" s="18"/>
      <c r="H203" s="19"/>
      <c r="I203" s="19"/>
      <c r="J203" s="19"/>
      <c r="K203" s="46"/>
      <c r="L203" s="15"/>
    </row>
    <row r="204" spans="1:12" ht="15">
      <c r="A204" s="41"/>
      <c r="B204" s="171" t="s">
        <v>320</v>
      </c>
      <c r="C204" s="172" t="s">
        <v>265</v>
      </c>
      <c r="D204" s="173"/>
      <c r="E204" s="173"/>
      <c r="F204" s="174"/>
      <c r="G204" s="18"/>
      <c r="H204" s="19"/>
      <c r="I204" s="19"/>
      <c r="J204" s="19"/>
      <c r="K204" s="21"/>
      <c r="L204" s="15"/>
    </row>
    <row r="205" spans="1:12" ht="15">
      <c r="A205" s="41"/>
      <c r="B205" s="16"/>
      <c r="C205" s="16"/>
      <c r="D205" s="16"/>
      <c r="E205" s="16"/>
      <c r="F205" s="16"/>
      <c r="G205" s="18"/>
      <c r="H205" s="19"/>
      <c r="I205" s="19"/>
      <c r="J205" s="19"/>
      <c r="K205" s="21"/>
      <c r="L205" s="15"/>
    </row>
    <row r="206" spans="1:12" ht="15">
      <c r="A206" s="41"/>
      <c r="B206" s="175"/>
      <c r="C206" s="176"/>
      <c r="D206" s="177"/>
      <c r="E206" s="178"/>
      <c r="F206" s="178"/>
      <c r="G206" s="18"/>
      <c r="H206" s="19"/>
      <c r="I206" s="19"/>
      <c r="J206" s="19"/>
      <c r="K206" s="21"/>
      <c r="L206" s="15"/>
    </row>
    <row r="207" spans="1:12" ht="15">
      <c r="A207" s="41"/>
      <c r="B207" s="179" t="s">
        <v>321</v>
      </c>
      <c r="C207" s="180" t="s">
        <v>321</v>
      </c>
      <c r="D207" s="177"/>
      <c r="E207" s="9" t="s">
        <v>321</v>
      </c>
      <c r="F207" s="9"/>
      <c r="G207" s="18"/>
      <c r="H207" s="19"/>
      <c r="I207" s="19"/>
      <c r="J207" s="19"/>
      <c r="K207" s="21"/>
      <c r="L207" s="15"/>
    </row>
    <row r="208" spans="1:12" ht="15">
      <c r="A208" s="41"/>
      <c r="B208" s="181"/>
      <c r="C208" s="181"/>
      <c r="D208" s="177"/>
      <c r="E208" s="8"/>
      <c r="F208" s="8"/>
      <c r="G208" s="18"/>
      <c r="H208" s="19"/>
      <c r="I208" s="19"/>
      <c r="J208" s="19"/>
      <c r="K208" s="21"/>
      <c r="L208" s="15"/>
    </row>
    <row r="209" spans="1:12" ht="15">
      <c r="A209" s="41"/>
      <c r="B209" s="182"/>
      <c r="C209" s="182"/>
      <c r="D209" s="183"/>
      <c r="E209" s="7"/>
      <c r="F209" s="7"/>
      <c r="G209" s="18"/>
      <c r="H209" s="19"/>
      <c r="I209" s="19"/>
      <c r="J209" s="19"/>
      <c r="K209" s="21"/>
      <c r="L209" s="15"/>
    </row>
    <row r="210" spans="1:12" ht="15">
      <c r="A210" s="41"/>
      <c r="B210" s="182" t="s">
        <v>322</v>
      </c>
      <c r="C210" s="182" t="s">
        <v>323</v>
      </c>
      <c r="D210" s="183"/>
      <c r="E210" s="6" t="s">
        <v>324</v>
      </c>
      <c r="F210" s="6"/>
      <c r="G210" s="18"/>
      <c r="H210" s="19"/>
      <c r="I210" s="19"/>
      <c r="J210" s="19"/>
      <c r="K210" s="21"/>
      <c r="L210" s="15"/>
    </row>
    <row r="211" spans="1:12" ht="15">
      <c r="A211" s="15"/>
      <c r="B211" s="184"/>
      <c r="C211" s="185"/>
      <c r="D211" s="183"/>
      <c r="E211" s="5"/>
      <c r="F211" s="5"/>
      <c r="G211" s="18"/>
      <c r="H211" s="19"/>
      <c r="I211" s="19"/>
      <c r="J211" s="19"/>
      <c r="K211" s="21"/>
      <c r="L211" s="15"/>
    </row>
    <row r="212" spans="1:12" ht="15">
      <c r="A212" s="140"/>
      <c r="B212" s="186"/>
      <c r="C212" s="187"/>
      <c r="D212" s="183"/>
      <c r="E212" s="188"/>
      <c r="F212" s="188"/>
      <c r="G212" s="18"/>
      <c r="H212" s="19"/>
      <c r="I212" s="19"/>
      <c r="J212" s="19"/>
      <c r="K212" s="21"/>
      <c r="L212" s="15"/>
    </row>
    <row r="213" spans="1:12" ht="15">
      <c r="A213" s="140"/>
      <c r="B213" s="186"/>
      <c r="C213" s="187"/>
      <c r="D213" s="183"/>
      <c r="E213" s="188"/>
      <c r="F213" s="188"/>
      <c r="G213" s="18"/>
      <c r="H213" s="19"/>
      <c r="I213" s="19"/>
      <c r="J213" s="19"/>
      <c r="K213" s="21"/>
      <c r="L213" s="15"/>
    </row>
    <row r="214" spans="1:12" ht="15.75">
      <c r="A214" s="140"/>
      <c r="B214" s="33" t="s">
        <v>325</v>
      </c>
      <c r="C214" s="189"/>
      <c r="D214" s="190"/>
      <c r="E214" s="191"/>
      <c r="F214" s="191"/>
      <c r="G214" s="18"/>
      <c r="H214" s="19"/>
      <c r="I214" s="19"/>
      <c r="J214" s="19"/>
      <c r="K214" s="21"/>
      <c r="L214" s="15"/>
    </row>
    <row r="215" spans="1:12" ht="15">
      <c r="A215" s="140"/>
      <c r="B215" s="192" t="s">
        <v>326</v>
      </c>
      <c r="C215" s="190"/>
      <c r="D215" s="190"/>
      <c r="E215" s="191"/>
      <c r="F215" s="191"/>
      <c r="G215" s="18"/>
      <c r="H215" s="19"/>
      <c r="I215" s="19"/>
      <c r="J215" s="19"/>
      <c r="K215" s="21"/>
      <c r="L215" s="15"/>
    </row>
    <row r="216" spans="1:12" ht="38.25">
      <c r="A216" s="140"/>
      <c r="B216" s="4"/>
      <c r="C216" s="3" t="s">
        <v>16</v>
      </c>
      <c r="D216" s="193" t="s">
        <v>17</v>
      </c>
      <c r="E216" s="194" t="s">
        <v>18</v>
      </c>
      <c r="F216" s="195" t="s">
        <v>19</v>
      </c>
      <c r="G216" s="18"/>
      <c r="H216" s="19"/>
      <c r="I216" s="19"/>
      <c r="J216" s="19"/>
      <c r="K216" s="21"/>
      <c r="L216" s="15"/>
    </row>
    <row r="217" spans="1:12" ht="51">
      <c r="A217" s="140"/>
      <c r="B217" s="4"/>
      <c r="C217" s="3"/>
      <c r="D217" s="196" t="s">
        <v>20</v>
      </c>
      <c r="E217" s="197"/>
      <c r="F217" s="198" t="s">
        <v>327</v>
      </c>
      <c r="G217" s="18"/>
      <c r="H217" s="19"/>
      <c r="I217" s="19"/>
      <c r="J217" s="19"/>
      <c r="K217" s="21"/>
      <c r="L217" s="15"/>
    </row>
    <row r="218" spans="1:12" ht="15">
      <c r="A218" s="140"/>
      <c r="B218" s="199" t="s">
        <v>328</v>
      </c>
      <c r="C218" s="200" t="s">
        <v>329</v>
      </c>
      <c r="D218" s="201" t="e">
        <f>SUM(D219:D223)</f>
        <v>#REF!</v>
      </c>
      <c r="E218" s="201" t="e">
        <f>SUM(E219:E223)</f>
        <v>#REF!</v>
      </c>
      <c r="F218" s="202" t="e">
        <f>SUM(F219:F223)</f>
        <v>#REF!</v>
      </c>
      <c r="G218" s="18"/>
      <c r="H218" s="19"/>
      <c r="I218" s="19"/>
      <c r="J218" s="19"/>
      <c r="K218" s="21"/>
      <c r="L218" s="15"/>
    </row>
    <row r="219" spans="1:12" ht="15">
      <c r="A219" s="140"/>
      <c r="B219" s="203" t="s">
        <v>330</v>
      </c>
      <c r="C219" s="204" t="s">
        <v>331</v>
      </c>
      <c r="D219" s="205"/>
      <c r="E219" s="206"/>
      <c r="F219" s="207"/>
      <c r="G219" s="18"/>
      <c r="H219" s="19"/>
      <c r="I219" s="19"/>
      <c r="J219" s="19"/>
      <c r="K219" s="21"/>
      <c r="L219" s="15"/>
    </row>
    <row r="220" spans="1:12" ht="15">
      <c r="A220" s="140"/>
      <c r="B220" s="203" t="s">
        <v>332</v>
      </c>
      <c r="C220" s="204" t="s">
        <v>333</v>
      </c>
      <c r="D220" s="205">
        <f>D19</f>
        <v>0</v>
      </c>
      <c r="E220" s="205">
        <f>E19</f>
        <v>0</v>
      </c>
      <c r="F220" s="207">
        <f>F19</f>
        <v>0</v>
      </c>
      <c r="G220" s="18"/>
      <c r="H220" s="19"/>
      <c r="I220" s="19"/>
      <c r="J220" s="19"/>
      <c r="K220" s="21"/>
      <c r="L220" s="15"/>
    </row>
    <row r="221" spans="1:12" ht="15">
      <c r="A221" s="15"/>
      <c r="B221" s="203" t="s">
        <v>334</v>
      </c>
      <c r="C221" s="204" t="s">
        <v>335</v>
      </c>
      <c r="D221" s="205" t="e">
        <f>D28+#REF!+#REF!+#REF!</f>
        <v>#REF!</v>
      </c>
      <c r="E221" s="205" t="e">
        <f>E28+#REF!+#REF!+#REF!</f>
        <v>#REF!</v>
      </c>
      <c r="F221" s="207" t="e">
        <f>F28+#REF!+#REF!+#REF!</f>
        <v>#REF!</v>
      </c>
      <c r="G221" s="18"/>
      <c r="H221" s="19"/>
      <c r="I221" s="19"/>
      <c r="J221" s="19"/>
      <c r="K221" s="21"/>
      <c r="L221" s="15"/>
    </row>
    <row r="222" spans="1:12" ht="15">
      <c r="A222" s="208"/>
      <c r="B222" s="203" t="s">
        <v>336</v>
      </c>
      <c r="C222" s="204" t="s">
        <v>337</v>
      </c>
      <c r="D222" s="205" t="e">
        <f>#REF!+#REF!+#REF!</f>
        <v>#REF!</v>
      </c>
      <c r="E222" s="205" t="e">
        <f>#REF!+#REF!+#REF!</f>
        <v>#REF!</v>
      </c>
      <c r="F222" s="207" t="e">
        <f>#REF!+#REF!+#REF!</f>
        <v>#REF!</v>
      </c>
      <c r="G222" s="18"/>
      <c r="H222" s="19"/>
      <c r="I222" s="19"/>
      <c r="J222" s="19"/>
      <c r="K222" s="21"/>
      <c r="L222" s="15"/>
    </row>
    <row r="223" spans="1:12" ht="15">
      <c r="A223" s="208"/>
      <c r="B223" s="203" t="s">
        <v>338</v>
      </c>
      <c r="C223" s="204" t="s">
        <v>339</v>
      </c>
      <c r="D223" s="205" t="e">
        <f>(D16-D19-D28)+(D35-#REF!-#REF!-#REF!-#REF!-#REF!-#REF!)+D64+(D68-D69)+D72</f>
        <v>#REF!</v>
      </c>
      <c r="E223" s="205" t="e">
        <f>(E16-E19-E28)+(E35-#REF!-#REF!-#REF!-#REF!-#REF!-#REF!)+E64+(E68-E69)+E72</f>
        <v>#REF!</v>
      </c>
      <c r="F223" s="207" t="e">
        <f>(F16-F19-F28)+(F35-#REF!-#REF!-#REF!-#REF!-#REF!-#REF!)+F64+(F68-F69)+F72</f>
        <v>#REF!</v>
      </c>
      <c r="G223" s="18"/>
      <c r="H223" s="19"/>
      <c r="I223" s="19"/>
      <c r="J223" s="19"/>
      <c r="K223" s="21"/>
      <c r="L223" s="15"/>
    </row>
    <row r="224" spans="1:12" ht="15">
      <c r="A224" s="41"/>
      <c r="B224" s="209" t="s">
        <v>340</v>
      </c>
      <c r="C224" s="210" t="s">
        <v>341</v>
      </c>
      <c r="D224" s="211">
        <f>SUM(D225:D229)</f>
        <v>0</v>
      </c>
      <c r="E224" s="211">
        <f>SUM(E225:E229)</f>
        <v>0</v>
      </c>
      <c r="F224" s="212">
        <f>SUM(F225:F229)</f>
        <v>0</v>
      </c>
      <c r="G224" s="18"/>
      <c r="H224" s="19"/>
      <c r="I224" s="19"/>
      <c r="J224" s="19"/>
      <c r="K224" s="21"/>
      <c r="L224" s="15"/>
    </row>
    <row r="225" spans="1:12" ht="15">
      <c r="A225" s="41"/>
      <c r="B225" s="203" t="s">
        <v>342</v>
      </c>
      <c r="C225" s="204" t="s">
        <v>343</v>
      </c>
      <c r="D225" s="205">
        <f>D97+D156</f>
        <v>0</v>
      </c>
      <c r="E225" s="205">
        <f>E97+E156</f>
        <v>0</v>
      </c>
      <c r="F225" s="207">
        <f>F97+F156</f>
        <v>0</v>
      </c>
      <c r="G225" s="18"/>
      <c r="H225" s="19"/>
      <c r="I225" s="19"/>
      <c r="J225" s="19"/>
      <c r="K225" s="21"/>
      <c r="L225" s="15"/>
    </row>
    <row r="226" spans="1:12" ht="15">
      <c r="A226" s="41"/>
      <c r="B226" s="203" t="s">
        <v>344</v>
      </c>
      <c r="C226" s="204" t="s">
        <v>345</v>
      </c>
      <c r="D226" s="205"/>
      <c r="E226" s="206"/>
      <c r="F226" s="207"/>
      <c r="G226" s="18"/>
      <c r="H226" s="19"/>
      <c r="I226" s="19"/>
      <c r="J226" s="19"/>
      <c r="K226" s="21"/>
      <c r="L226" s="15"/>
    </row>
    <row r="227" spans="1:12" ht="15">
      <c r="A227" s="41"/>
      <c r="B227" s="203" t="s">
        <v>346</v>
      </c>
      <c r="C227" s="204" t="s">
        <v>333</v>
      </c>
      <c r="D227" s="205">
        <f>D120+D121+D122+D126+D127+D128</f>
        <v>0</v>
      </c>
      <c r="E227" s="205">
        <f>E120+E121+E122+E126+E127+E128</f>
        <v>0</v>
      </c>
      <c r="F227" s="207">
        <f>F120+F121+F122+F126+F127+F128</f>
        <v>0</v>
      </c>
      <c r="G227" s="18"/>
      <c r="H227" s="19"/>
      <c r="I227" s="19"/>
      <c r="J227" s="19"/>
      <c r="K227" s="21"/>
      <c r="L227" s="15"/>
    </row>
    <row r="228" spans="1:12" ht="15">
      <c r="A228" s="41"/>
      <c r="B228" s="203" t="s">
        <v>347</v>
      </c>
      <c r="C228" s="204" t="s">
        <v>348</v>
      </c>
      <c r="D228" s="205">
        <f>(D147-D152)</f>
        <v>0</v>
      </c>
      <c r="E228" s="205">
        <f>(E147-E152)</f>
        <v>0</v>
      </c>
      <c r="F228" s="207">
        <f>(F147-F152)</f>
        <v>0</v>
      </c>
      <c r="G228" s="18"/>
      <c r="H228" s="19"/>
      <c r="I228" s="19"/>
      <c r="J228" s="19"/>
      <c r="K228" s="21"/>
      <c r="L228" s="15"/>
    </row>
    <row r="229" spans="1:12" ht="15">
      <c r="A229" s="41"/>
      <c r="B229" s="203" t="s">
        <v>349</v>
      </c>
      <c r="C229" s="213" t="s">
        <v>218</v>
      </c>
      <c r="D229" s="205">
        <f>(D96-D97-SUM(D120:D130))+D152+(D153-D156+D165)</f>
        <v>0</v>
      </c>
      <c r="E229" s="205">
        <f>(E96-E97-SUM(E120:E130))+E152+(E153-E156-E163)</f>
        <v>0</v>
      </c>
      <c r="F229" s="207">
        <f>(F96-F97-SUM(F120:F130))+F152+(F153-F156-F163)</f>
        <v>0</v>
      </c>
      <c r="G229" s="18"/>
      <c r="H229" s="19"/>
      <c r="I229" s="19"/>
      <c r="J229" s="19"/>
      <c r="K229" s="21"/>
      <c r="L229" s="15"/>
    </row>
    <row r="230" spans="1:12" ht="15">
      <c r="A230" s="41"/>
      <c r="B230" s="209" t="s">
        <v>350</v>
      </c>
      <c r="C230" s="214" t="s">
        <v>351</v>
      </c>
      <c r="D230" s="211" t="e">
        <f>D218-D224</f>
        <v>#REF!</v>
      </c>
      <c r="E230" s="211" t="e">
        <f>E218-E224</f>
        <v>#REF!</v>
      </c>
      <c r="F230" s="212" t="e">
        <f>F218-F224</f>
        <v>#REF!</v>
      </c>
      <c r="G230" s="18"/>
      <c r="H230" s="19"/>
      <c r="I230" s="19"/>
      <c r="J230" s="19"/>
      <c r="K230" s="21"/>
      <c r="L230" s="15"/>
    </row>
    <row r="231" spans="1:12" ht="15">
      <c r="A231" s="41"/>
      <c r="B231" s="215" t="s">
        <v>352</v>
      </c>
      <c r="C231" s="214" t="s">
        <v>353</v>
      </c>
      <c r="D231" s="216" t="e">
        <f>-D230</f>
        <v>#REF!</v>
      </c>
      <c r="E231" s="216" t="e">
        <f>-E230</f>
        <v>#REF!</v>
      </c>
      <c r="F231" s="217" t="e">
        <f>-F230</f>
        <v>#REF!</v>
      </c>
      <c r="G231" s="18"/>
      <c r="H231" s="19"/>
      <c r="I231" s="19"/>
      <c r="J231" s="19"/>
      <c r="K231" s="21"/>
      <c r="L231" s="15"/>
    </row>
    <row r="232" spans="1:12" ht="15">
      <c r="A232" s="41"/>
      <c r="B232" s="218" t="s">
        <v>354</v>
      </c>
      <c r="C232" s="213" t="s">
        <v>355</v>
      </c>
      <c r="D232" s="219">
        <f>D172</f>
        <v>0</v>
      </c>
      <c r="E232" s="219">
        <f>-(F172-E172)</f>
        <v>0</v>
      </c>
      <c r="F232" s="220">
        <f>-(F172-D172)</f>
        <v>0</v>
      </c>
      <c r="G232" s="18"/>
      <c r="H232" s="19"/>
      <c r="I232" s="19"/>
      <c r="J232" s="19"/>
      <c r="K232" s="21"/>
      <c r="L232" s="15"/>
    </row>
    <row r="233" spans="1:12" ht="15">
      <c r="A233" s="41"/>
      <c r="B233" s="218" t="s">
        <v>356</v>
      </c>
      <c r="C233" s="213" t="s">
        <v>357</v>
      </c>
      <c r="D233" s="219">
        <f>D234+D235</f>
        <v>0</v>
      </c>
      <c r="E233" s="219">
        <f>E234+E235</f>
        <v>0</v>
      </c>
      <c r="F233" s="220">
        <f>F234+F235</f>
        <v>0</v>
      </c>
      <c r="G233" s="18"/>
      <c r="H233" s="19"/>
      <c r="I233" s="19"/>
      <c r="J233" s="19"/>
      <c r="K233" s="21"/>
      <c r="L233" s="15"/>
    </row>
    <row r="234" spans="1:12" ht="15">
      <c r="A234" s="41"/>
      <c r="B234" s="218" t="s">
        <v>358</v>
      </c>
      <c r="C234" s="213" t="s">
        <v>359</v>
      </c>
      <c r="D234" s="219"/>
      <c r="E234" s="221"/>
      <c r="F234" s="220"/>
      <c r="G234" s="18"/>
      <c r="H234" s="19"/>
      <c r="I234" s="19"/>
      <c r="J234" s="19"/>
      <c r="K234" s="21"/>
      <c r="L234" s="15"/>
    </row>
    <row r="235" spans="1:12" ht="15">
      <c r="A235" s="41"/>
      <c r="B235" s="218" t="s">
        <v>360</v>
      </c>
      <c r="C235" s="213" t="s">
        <v>361</v>
      </c>
      <c r="D235" s="219"/>
      <c r="E235" s="221"/>
      <c r="F235" s="220"/>
      <c r="G235" s="18"/>
      <c r="H235" s="19"/>
      <c r="I235" s="19"/>
      <c r="J235" s="19"/>
      <c r="K235" s="21"/>
      <c r="L235" s="15"/>
    </row>
    <row r="236" spans="1:12" ht="15">
      <c r="A236" s="41"/>
      <c r="B236" s="218" t="s">
        <v>362</v>
      </c>
      <c r="C236" s="213" t="s">
        <v>363</v>
      </c>
      <c r="D236" s="219">
        <f>D237+D238</f>
        <v>0</v>
      </c>
      <c r="E236" s="219">
        <f>E237+E238</f>
        <v>0</v>
      </c>
      <c r="F236" s="220">
        <f>F237+F238</f>
        <v>0</v>
      </c>
      <c r="G236" s="18"/>
      <c r="H236" s="19"/>
      <c r="I236" s="19"/>
      <c r="J236" s="19"/>
      <c r="K236" s="21"/>
      <c r="L236" s="15"/>
    </row>
    <row r="237" spans="1:12" ht="15">
      <c r="A237" s="41"/>
      <c r="B237" s="218" t="s">
        <v>364</v>
      </c>
      <c r="C237" s="213" t="s">
        <v>365</v>
      </c>
      <c r="D237" s="219"/>
      <c r="E237" s="221"/>
      <c r="F237" s="220"/>
      <c r="G237" s="18"/>
      <c r="H237" s="19"/>
      <c r="I237" s="19"/>
      <c r="J237" s="19"/>
      <c r="K237" s="21"/>
      <c r="L237" s="15"/>
    </row>
    <row r="238" spans="1:12" ht="15">
      <c r="A238" s="41"/>
      <c r="B238" s="218" t="s">
        <v>366</v>
      </c>
      <c r="C238" s="213" t="s">
        <v>367</v>
      </c>
      <c r="D238" s="219"/>
      <c r="E238" s="221"/>
      <c r="F238" s="220"/>
      <c r="G238" s="18"/>
      <c r="H238" s="19"/>
      <c r="I238" s="19"/>
      <c r="J238" s="19"/>
      <c r="K238" s="21"/>
      <c r="L238" s="15"/>
    </row>
    <row r="239" spans="1:12" ht="15">
      <c r="A239" s="41"/>
      <c r="B239" s="218" t="s">
        <v>368</v>
      </c>
      <c r="C239" s="213" t="s">
        <v>369</v>
      </c>
      <c r="D239" s="219">
        <f>D240+D241</f>
        <v>0</v>
      </c>
      <c r="E239" s="219">
        <f>E240+E241</f>
        <v>0</v>
      </c>
      <c r="F239" s="220">
        <f>F240+F241</f>
        <v>0</v>
      </c>
      <c r="G239" s="18"/>
      <c r="H239" s="19"/>
      <c r="I239" s="19"/>
      <c r="J239" s="19"/>
      <c r="K239" s="21"/>
      <c r="L239" s="15"/>
    </row>
    <row r="240" spans="1:12" ht="15">
      <c r="A240" s="41"/>
      <c r="B240" s="218" t="s">
        <v>370</v>
      </c>
      <c r="C240" s="213" t="s">
        <v>359</v>
      </c>
      <c r="D240" s="219"/>
      <c r="E240" s="221"/>
      <c r="F240" s="220"/>
      <c r="G240" s="18"/>
      <c r="H240" s="19"/>
      <c r="I240" s="19"/>
      <c r="J240" s="19"/>
      <c r="K240" s="21"/>
      <c r="L240" s="15"/>
    </row>
    <row r="241" spans="1:12" ht="15">
      <c r="A241" s="41"/>
      <c r="B241" s="218" t="s">
        <v>371</v>
      </c>
      <c r="C241" s="213" t="s">
        <v>361</v>
      </c>
      <c r="D241" s="219"/>
      <c r="E241" s="221"/>
      <c r="F241" s="220"/>
      <c r="G241" s="18"/>
      <c r="H241" s="19"/>
      <c r="I241" s="19"/>
      <c r="J241" s="19"/>
      <c r="K241" s="21"/>
      <c r="L241" s="15"/>
    </row>
    <row r="242" spans="1:12" ht="15">
      <c r="A242" s="41"/>
      <c r="B242" s="218" t="s">
        <v>372</v>
      </c>
      <c r="C242" s="213" t="s">
        <v>373</v>
      </c>
      <c r="D242" s="219">
        <f>D243+D244</f>
        <v>0</v>
      </c>
      <c r="E242" s="219">
        <f>E243+E244</f>
        <v>0</v>
      </c>
      <c r="F242" s="220">
        <f>F243+F244</f>
        <v>0</v>
      </c>
      <c r="G242" s="18"/>
      <c r="H242" s="19"/>
      <c r="I242" s="19"/>
      <c r="J242" s="19"/>
      <c r="K242" s="21"/>
      <c r="L242" s="15"/>
    </row>
    <row r="243" spans="1:12" ht="15">
      <c r="A243" s="41"/>
      <c r="B243" s="218" t="s">
        <v>374</v>
      </c>
      <c r="C243" s="213" t="s">
        <v>375</v>
      </c>
      <c r="D243" s="219">
        <f>D69</f>
        <v>0</v>
      </c>
      <c r="E243" s="219">
        <f>E69</f>
        <v>0</v>
      </c>
      <c r="F243" s="220">
        <f>F69</f>
        <v>0</v>
      </c>
      <c r="G243" s="18"/>
      <c r="H243" s="19"/>
      <c r="I243" s="19"/>
      <c r="J243" s="19"/>
      <c r="K243" s="21"/>
      <c r="L243" s="15"/>
    </row>
    <row r="244" spans="1:12" ht="15">
      <c r="A244" s="41"/>
      <c r="B244" s="218" t="s">
        <v>376</v>
      </c>
      <c r="C244" s="213" t="s">
        <v>377</v>
      </c>
      <c r="D244" s="219">
        <f>-(D123+D124+D125+D129+D130)</f>
        <v>0</v>
      </c>
      <c r="E244" s="219">
        <f>-(E123+E124+E125+E129+E130)</f>
        <v>0</v>
      </c>
      <c r="F244" s="220">
        <f>-(F123+F124+F125+F129+F130)</f>
        <v>0</v>
      </c>
      <c r="G244" s="18"/>
      <c r="H244" s="19"/>
      <c r="I244" s="19"/>
      <c r="J244" s="19"/>
      <c r="K244" s="21"/>
      <c r="L244" s="15"/>
    </row>
    <row r="245" spans="1:12" ht="15">
      <c r="A245" s="41"/>
      <c r="B245" s="218" t="s">
        <v>378</v>
      </c>
      <c r="C245" s="222" t="s">
        <v>379</v>
      </c>
      <c r="D245" s="223" t="e">
        <f>(D231-D233-D236-D239-D242)-D232</f>
        <v>#REF!</v>
      </c>
      <c r="E245" s="223" t="e">
        <f>(E231-E233-E236-E239-E242)-E232</f>
        <v>#REF!</v>
      </c>
      <c r="F245" s="224" t="e">
        <f>(F231-F233-F236-F239-F242)-F232</f>
        <v>#REF!</v>
      </c>
      <c r="G245" s="18"/>
      <c r="H245" s="19"/>
      <c r="I245" s="19"/>
      <c r="J245" s="19"/>
      <c r="K245" s="21"/>
      <c r="L245" s="15"/>
    </row>
    <row r="246" spans="1:12" ht="15">
      <c r="A246" s="41"/>
      <c r="B246" s="218" t="s">
        <v>380</v>
      </c>
      <c r="C246" s="225" t="s">
        <v>381</v>
      </c>
      <c r="D246" s="226"/>
      <c r="E246" s="227"/>
      <c r="F246" s="228"/>
      <c r="G246" s="18"/>
      <c r="H246" s="19"/>
      <c r="I246" s="19"/>
      <c r="J246" s="19"/>
      <c r="K246" s="21"/>
      <c r="L246" s="15"/>
    </row>
    <row r="247" spans="1:12" ht="15">
      <c r="A247" s="41"/>
      <c r="B247" s="218" t="s">
        <v>382</v>
      </c>
      <c r="C247" s="225" t="s">
        <v>383</v>
      </c>
      <c r="D247" s="226"/>
      <c r="E247" s="227"/>
      <c r="F247" s="228"/>
      <c r="G247" s="18"/>
      <c r="H247" s="19"/>
      <c r="I247" s="19"/>
      <c r="J247" s="19"/>
      <c r="K247" s="21"/>
      <c r="L247" s="15"/>
    </row>
    <row r="248" spans="1:12" ht="15">
      <c r="A248" s="41"/>
      <c r="B248" s="218" t="s">
        <v>384</v>
      </c>
      <c r="C248" s="225" t="s">
        <v>385</v>
      </c>
      <c r="D248" s="226"/>
      <c r="E248" s="227">
        <f>E172-F172-E167+E91</f>
        <v>0</v>
      </c>
      <c r="F248" s="228">
        <f>D172-F172-F167+F91</f>
        <v>0</v>
      </c>
      <c r="G248" s="18"/>
      <c r="H248" s="19"/>
      <c r="I248" s="19"/>
      <c r="J248" s="19"/>
      <c r="K248" s="21"/>
      <c r="L248" s="15"/>
    </row>
    <row r="249" spans="1:12" ht="15">
      <c r="A249" s="41"/>
      <c r="B249" s="218" t="s">
        <v>386</v>
      </c>
      <c r="C249" s="225" t="s">
        <v>357</v>
      </c>
      <c r="D249" s="226"/>
      <c r="E249" s="227">
        <f>E177+E178-F177-F178</f>
        <v>0</v>
      </c>
      <c r="F249" s="228">
        <f>D177+D178-F177-F178</f>
        <v>0</v>
      </c>
      <c r="G249" s="18"/>
      <c r="H249" s="19"/>
      <c r="I249" s="19"/>
      <c r="J249" s="19"/>
      <c r="K249" s="21"/>
      <c r="L249" s="15"/>
    </row>
    <row r="250" spans="1:12" ht="15">
      <c r="A250" s="41"/>
      <c r="B250" s="218" t="s">
        <v>387</v>
      </c>
      <c r="C250" s="225" t="s">
        <v>388</v>
      </c>
      <c r="D250" s="226"/>
      <c r="E250" s="227">
        <f>E180-F180</f>
        <v>0</v>
      </c>
      <c r="F250" s="228">
        <f>D180-F180</f>
        <v>0</v>
      </c>
      <c r="G250" s="18"/>
      <c r="H250" s="19"/>
      <c r="I250" s="19"/>
      <c r="J250" s="19"/>
      <c r="K250" s="21"/>
      <c r="L250" s="15"/>
    </row>
    <row r="251" spans="1:12" ht="15">
      <c r="A251" s="41"/>
      <c r="B251" s="218" t="s">
        <v>389</v>
      </c>
      <c r="C251" s="225" t="s">
        <v>369</v>
      </c>
      <c r="D251" s="226"/>
      <c r="E251" s="227">
        <f>E179-F179+E152</f>
        <v>0</v>
      </c>
      <c r="F251" s="228">
        <f>D179-F179+F152</f>
        <v>0</v>
      </c>
      <c r="G251" s="18"/>
      <c r="H251" s="19"/>
      <c r="I251" s="19"/>
      <c r="J251" s="19"/>
      <c r="K251" s="21"/>
      <c r="L251" s="15"/>
    </row>
    <row r="252" spans="1:12" ht="15">
      <c r="A252" s="41"/>
      <c r="B252" s="229" t="s">
        <v>390</v>
      </c>
      <c r="C252" s="230" t="s">
        <v>391</v>
      </c>
      <c r="D252" s="231"/>
      <c r="E252" s="232">
        <f>E181-F181+E69-E123-E124-E125-E129-E130</f>
        <v>0</v>
      </c>
      <c r="F252" s="233">
        <f>D181-F181+F69-F123-F124-F125-F129-F130</f>
        <v>0</v>
      </c>
      <c r="G252" s="18"/>
      <c r="H252" s="19"/>
      <c r="I252" s="19"/>
      <c r="J252" s="19"/>
      <c r="K252" s="21"/>
      <c r="L252" s="15"/>
    </row>
    <row r="253" spans="1:12" ht="15">
      <c r="A253" s="41"/>
      <c r="B253" s="234" t="s">
        <v>392</v>
      </c>
      <c r="C253" s="225" t="s">
        <v>385</v>
      </c>
      <c r="D253" s="235"/>
      <c r="E253" s="236">
        <f>E172-F172-E232</f>
        <v>0</v>
      </c>
      <c r="F253" s="237">
        <f>D172-F172-F232</f>
        <v>0</v>
      </c>
      <c r="G253" s="18"/>
      <c r="H253" s="19"/>
      <c r="I253" s="19"/>
      <c r="J253" s="19"/>
      <c r="K253" s="21"/>
      <c r="L253" s="15"/>
    </row>
    <row r="254" spans="1:12" ht="15">
      <c r="A254" s="41"/>
      <c r="B254" s="234" t="s">
        <v>393</v>
      </c>
      <c r="C254" s="225" t="s">
        <v>357</v>
      </c>
      <c r="D254" s="235"/>
      <c r="E254" s="236">
        <f>E177+E178-F177-F178-E233</f>
        <v>0</v>
      </c>
      <c r="F254" s="237">
        <f>D177+D178-F177-F178-F233</f>
        <v>0</v>
      </c>
      <c r="G254" s="18"/>
      <c r="H254" s="19"/>
      <c r="I254" s="19"/>
      <c r="J254" s="19"/>
      <c r="K254" s="21"/>
      <c r="L254" s="15"/>
    </row>
    <row r="255" spans="1:12" ht="15">
      <c r="A255" s="41"/>
      <c r="B255" s="234" t="s">
        <v>394</v>
      </c>
      <c r="C255" s="225" t="s">
        <v>388</v>
      </c>
      <c r="D255" s="235"/>
      <c r="E255" s="236">
        <f>E180-F180-E236</f>
        <v>0</v>
      </c>
      <c r="F255" s="237">
        <f>D180-F180-F236</f>
        <v>0</v>
      </c>
      <c r="G255" s="18"/>
      <c r="H255" s="19"/>
      <c r="I255" s="19"/>
      <c r="J255" s="19"/>
      <c r="K255" s="21"/>
      <c r="L255" s="15"/>
    </row>
    <row r="256" spans="1:12" ht="15">
      <c r="A256" s="41"/>
      <c r="B256" s="234" t="s">
        <v>395</v>
      </c>
      <c r="C256" s="225" t="s">
        <v>369</v>
      </c>
      <c r="D256" s="235"/>
      <c r="E256" s="236">
        <f>E179-F179-E239</f>
        <v>0</v>
      </c>
      <c r="F256" s="237">
        <f>D179-F179-F239</f>
        <v>0</v>
      </c>
      <c r="G256" s="18"/>
      <c r="H256" s="19"/>
      <c r="I256" s="19"/>
      <c r="J256" s="19"/>
      <c r="K256" s="21"/>
      <c r="L256" s="15"/>
    </row>
    <row r="257" spans="1:12" ht="15">
      <c r="A257" s="41"/>
      <c r="B257" s="229" t="s">
        <v>396</v>
      </c>
      <c r="C257" s="230" t="s">
        <v>391</v>
      </c>
      <c r="D257" s="231"/>
      <c r="E257" s="232">
        <f>E181-F181+E242</f>
        <v>0</v>
      </c>
      <c r="F257" s="233">
        <f>D181-F181+F242</f>
        <v>0</v>
      </c>
      <c r="G257" s="18"/>
      <c r="H257" s="19"/>
      <c r="I257" s="19"/>
      <c r="J257" s="19"/>
      <c r="K257" s="21"/>
      <c r="L257" s="15"/>
    </row>
    <row r="258" spans="1:12" ht="15">
      <c r="A258" s="41"/>
      <c r="B258" s="218" t="s">
        <v>397</v>
      </c>
      <c r="C258" s="225" t="s">
        <v>398</v>
      </c>
      <c r="D258" s="226">
        <f>D235+D238+D241+D243</f>
        <v>0</v>
      </c>
      <c r="E258" s="226">
        <f>E235+E238+E241+E243</f>
        <v>0</v>
      </c>
      <c r="F258" s="238">
        <f>F235+F238+F241+F243</f>
        <v>0</v>
      </c>
      <c r="G258" s="18"/>
      <c r="H258" s="19"/>
      <c r="I258" s="19"/>
      <c r="J258" s="19"/>
      <c r="K258" s="21"/>
      <c r="L258" s="15"/>
    </row>
    <row r="259" spans="1:12" ht="15">
      <c r="A259" s="41"/>
      <c r="B259" s="218" t="s">
        <v>399</v>
      </c>
      <c r="C259" s="225" t="s">
        <v>400</v>
      </c>
      <c r="D259" s="226" t="e">
        <f>(D258+D218)-D91</f>
        <v>#REF!</v>
      </c>
      <c r="E259" s="226" t="e">
        <f>(E258+E218)-E91</f>
        <v>#REF!</v>
      </c>
      <c r="F259" s="238" t="e">
        <f>(F258+F218)-F91</f>
        <v>#REF!</v>
      </c>
      <c r="G259" s="18"/>
      <c r="H259" s="19"/>
      <c r="I259" s="19"/>
      <c r="J259" s="19"/>
      <c r="K259" s="21"/>
      <c r="L259" s="15"/>
    </row>
    <row r="260" spans="1:12" ht="15">
      <c r="A260" s="41"/>
      <c r="B260" s="218" t="s">
        <v>401</v>
      </c>
      <c r="C260" s="225" t="s">
        <v>402</v>
      </c>
      <c r="D260" s="226">
        <f>-(D234+D237+D240+D244)</f>
        <v>0</v>
      </c>
      <c r="E260" s="226">
        <f>-(E234+E237+E240+E244)</f>
        <v>0</v>
      </c>
      <c r="F260" s="238">
        <f>-(F234+F237+F240+F244)</f>
        <v>0</v>
      </c>
      <c r="G260" s="18"/>
      <c r="H260" s="19"/>
      <c r="I260" s="19"/>
      <c r="J260" s="19"/>
      <c r="K260" s="21"/>
      <c r="L260" s="15"/>
    </row>
    <row r="261" spans="1:12" ht="15">
      <c r="A261" s="41"/>
      <c r="B261" s="229" t="s">
        <v>403</v>
      </c>
      <c r="C261" s="230" t="s">
        <v>404</v>
      </c>
      <c r="D261" s="231">
        <f>(D260+D224)-D166</f>
        <v>0</v>
      </c>
      <c r="E261" s="231">
        <f>(E260+E224)-E167</f>
        <v>0</v>
      </c>
      <c r="F261" s="239">
        <f>(F260+F224)-F167</f>
        <v>0</v>
      </c>
      <c r="G261" s="18"/>
      <c r="H261" s="19"/>
      <c r="I261" s="19"/>
      <c r="J261" s="19"/>
      <c r="K261" s="21"/>
      <c r="L261" s="15"/>
    </row>
  </sheetData>
  <sheetProtection/>
  <autoFilter ref="B14:G204"/>
  <mergeCells count="12">
    <mergeCell ref="B216:B217"/>
    <mergeCell ref="C216:C217"/>
    <mergeCell ref="E207:F207"/>
    <mergeCell ref="E208:F208"/>
    <mergeCell ref="E209:F209"/>
    <mergeCell ref="E210:F210"/>
    <mergeCell ref="E211:F211"/>
    <mergeCell ref="C2:F2"/>
    <mergeCell ref="B14:B15"/>
    <mergeCell ref="C14:C15"/>
    <mergeCell ref="B94:B95"/>
    <mergeCell ref="C94:C95"/>
  </mergeCells>
  <printOptions/>
  <pageMargins left="0.708333333333333" right="0.708333333333333" top="0.747916666666667" bottom="0.747916666666667" header="0.511805555555555" footer="0.51180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LibreOffice/5.3.4.2$Linux_X86_64 LibreOffice_project/30m0$Build-2</Application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e.tsamilis</dc:creator>
  <cp:keywords/>
  <dc:description/>
  <cp:lastModifiedBy>ΠΑΝΑΓΙΩΤΗΣ ΑΝΤΩΝΕΛΛΟΣ</cp:lastModifiedBy>
  <cp:lastPrinted>2017-05-08T09:21:33Z</cp:lastPrinted>
  <dcterms:created xsi:type="dcterms:W3CDTF">2014-03-14T06:06:57Z</dcterms:created>
  <dcterms:modified xsi:type="dcterms:W3CDTF">2017-07-07T09:53:02Z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